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eLibrary-CRM-Metadaten_intern\2 Nomos eLibrary\+Pakete2024\"/>
    </mc:Choice>
  </mc:AlternateContent>
  <xr:revisionPtr revIDLastSave="0" documentId="13_ncr:1_{12D95819-1BC7-4F27-BDE3-C8AB45BFF9E3}" xr6:coauthVersionLast="47" xr6:coauthVersionMax="47" xr10:uidLastSave="{00000000-0000-0000-0000-000000000000}"/>
  <bookViews>
    <workbookView xWindow="-98" yWindow="-98" windowWidth="21795" windowHeight="13875" tabRatio="500" xr2:uid="{00000000-000D-0000-FFFF-FFFF00000000}"/>
  </bookViews>
  <sheets>
    <sheet name="Zeitschriftenpakete 2024" sheetId="1" r:id="rId1"/>
    <sheet name="Zeitschriften OA" sheetId="2" r:id="rId2"/>
  </sheets>
  <definedNames>
    <definedName name="_xlnm._FilterDatabase" localSheetId="1" hidden="1">'Zeitschriften OA'!$A$1:$J$1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1" l="1"/>
  <c r="D47" i="1"/>
  <c r="D34" i="1"/>
  <c r="D23" i="1"/>
  <c r="D43" i="1"/>
  <c r="D57" i="1"/>
  <c r="D61" i="1"/>
  <c r="D65" i="1"/>
  <c r="D70" i="1"/>
  <c r="D89" i="1"/>
  <c r="D93" i="1"/>
  <c r="D22" i="1"/>
  <c r="G84" i="1"/>
  <c r="I84" i="1"/>
  <c r="D7" i="1"/>
  <c r="G70" i="1"/>
  <c r="I70" i="1"/>
  <c r="G7" i="1"/>
  <c r="I7" i="1"/>
  <c r="G93" i="1"/>
  <c r="I93" i="1"/>
  <c r="G89" i="1"/>
  <c r="I89" i="1"/>
  <c r="G65" i="1"/>
  <c r="I65" i="1"/>
  <c r="G61" i="1"/>
  <c r="I61" i="1"/>
  <c r="G57" i="1"/>
  <c r="I57" i="1"/>
  <c r="G47" i="1"/>
  <c r="I47" i="1"/>
  <c r="G43" i="1"/>
  <c r="I43" i="1"/>
  <c r="G34" i="1"/>
  <c r="I34" i="1"/>
  <c r="G23" i="1"/>
  <c r="I23" i="1"/>
  <c r="D6" i="1"/>
  <c r="G22" i="1"/>
  <c r="I22" i="1"/>
  <c r="G6" i="1"/>
  <c r="I6" i="1"/>
</calcChain>
</file>

<file path=xl/sharedStrings.xml><?xml version="1.0" encoding="utf-8"?>
<sst xmlns="http://schemas.openxmlformats.org/spreadsheetml/2006/main" count="266" uniqueCount="249">
  <si>
    <t>Grundrabatt</t>
  </si>
  <si>
    <t>Konsortialrabatt</t>
  </si>
  <si>
    <t>Verlage in den Paketen</t>
  </si>
  <si>
    <t>Paketpreis*</t>
  </si>
  <si>
    <t>djbZ</t>
  </si>
  <si>
    <t>EuCLR</t>
  </si>
  <si>
    <t>KJ</t>
  </si>
  <si>
    <t>KritV</t>
  </si>
  <si>
    <t>NK</t>
  </si>
  <si>
    <t>OER</t>
  </si>
  <si>
    <t>RdJB</t>
  </si>
  <si>
    <t>RPhZ</t>
  </si>
  <si>
    <t>RW</t>
  </si>
  <si>
    <t>UFITA</t>
  </si>
  <si>
    <t>V&amp;M</t>
  </si>
  <si>
    <t>ZDRW</t>
  </si>
  <si>
    <t>ISSN</t>
  </si>
  <si>
    <t>1866-377X</t>
  </si>
  <si>
    <t>2191-7442</t>
  </si>
  <si>
    <t>0023-4834</t>
  </si>
  <si>
    <t>2193-7869</t>
  </si>
  <si>
    <t>0934-9200</t>
  </si>
  <si>
    <t>0030-6444</t>
  </si>
  <si>
    <t>0034-1312</t>
  </si>
  <si>
    <t>RPsych</t>
  </si>
  <si>
    <t>2365-1083</t>
  </si>
  <si>
    <t>2364-1355</t>
  </si>
  <si>
    <t>1868-8098</t>
  </si>
  <si>
    <t>1424-4276</t>
  </si>
  <si>
    <t>0947-9856</t>
  </si>
  <si>
    <t>2196-7261</t>
  </si>
  <si>
    <t>JEEMS</t>
  </si>
  <si>
    <t>Unternehmung</t>
  </si>
  <si>
    <t>MRev</t>
  </si>
  <si>
    <t>WSI-Mitteilungen</t>
  </si>
  <si>
    <t>zfwu</t>
  </si>
  <si>
    <t>BdW</t>
  </si>
  <si>
    <t>G&amp;S</t>
  </si>
  <si>
    <t>Sozialwirtschaft</t>
  </si>
  <si>
    <t>Sozialwirtschaft aktuell</t>
  </si>
  <si>
    <t>Voluntaris</t>
  </si>
  <si>
    <t>Konfliktdynamik</t>
  </si>
  <si>
    <t>Leviathan</t>
  </si>
  <si>
    <t>Soziale Welt</t>
  </si>
  <si>
    <t>Z'Flucht</t>
  </si>
  <si>
    <t>ZIB</t>
  </si>
  <si>
    <t>ZParl</t>
  </si>
  <si>
    <t>ZfP</t>
  </si>
  <si>
    <t>Integration</t>
  </si>
  <si>
    <t>Diyar</t>
  </si>
  <si>
    <t>TG</t>
  </si>
  <si>
    <t>Anthropos</t>
  </si>
  <si>
    <t>KO</t>
  </si>
  <si>
    <t>CommSoc</t>
  </si>
  <si>
    <t>JMS</t>
  </si>
  <si>
    <t>Stadion</t>
  </si>
  <si>
    <t>0949-6181</t>
  </si>
  <si>
    <t>0935-9915</t>
  </si>
  <si>
    <t>0042-059X</t>
  </si>
  <si>
    <t>0342-300X</t>
  </si>
  <si>
    <t>1439-880X</t>
  </si>
  <si>
    <t>2701-4193</t>
  </si>
  <si>
    <t>0340-8574</t>
  </si>
  <si>
    <t>0341-7301</t>
  </si>
  <si>
    <t>1611-5821</t>
  </si>
  <si>
    <t>1613-0707</t>
  </si>
  <si>
    <t>1619-2427</t>
  </si>
  <si>
    <t>2196-3886</t>
  </si>
  <si>
    <t>0172-4029</t>
  </si>
  <si>
    <t>0010-3497</t>
  </si>
  <si>
    <t>0170-5067</t>
  </si>
  <si>
    <t>0941-5378</t>
  </si>
  <si>
    <t>1616-8836</t>
  </si>
  <si>
    <t>2364-1517</t>
  </si>
  <si>
    <t>1613-2637</t>
  </si>
  <si>
    <t>0075-2363</t>
  </si>
  <si>
    <t>1434-7849</t>
  </si>
  <si>
    <t>0171-3434</t>
  </si>
  <si>
    <t>0257-9774</t>
  </si>
  <si>
    <t>0943-7444</t>
  </si>
  <si>
    <t>2625-9842</t>
  </si>
  <si>
    <t>0040-117X</t>
  </si>
  <si>
    <t>2193-0147</t>
  </si>
  <si>
    <t>1431-7168</t>
  </si>
  <si>
    <t>0038-6073</t>
  </si>
  <si>
    <t>1438-8332</t>
  </si>
  <si>
    <t>2509-9485</t>
  </si>
  <si>
    <t>0946-7165</t>
  </si>
  <si>
    <t>0340-1758</t>
  </si>
  <si>
    <t>0044-3360</t>
  </si>
  <si>
    <t>0014-2492</t>
  </si>
  <si>
    <t>0720-5120</t>
  </si>
  <si>
    <t>0947-9511</t>
  </si>
  <si>
    <t>eOnly-Preis*</t>
  </si>
  <si>
    <t>FTE (bis zu)</t>
  </si>
  <si>
    <t>Faktor</t>
  </si>
  <si>
    <t>der Paketausgangspreis wird ggf. noch mit dem Faktor für Größe der Bibliothek multipliziert</t>
  </si>
  <si>
    <t>0023-5652</t>
  </si>
  <si>
    <t>2747-5174</t>
  </si>
  <si>
    <t>0341-8685</t>
  </si>
  <si>
    <t>1869-6708</t>
  </si>
  <si>
    <t>* Bruttopreise</t>
  </si>
  <si>
    <t>Faktor für Typ</t>
  </si>
  <si>
    <t>**supervision</t>
  </si>
  <si>
    <t>**ZfGen</t>
  </si>
  <si>
    <t>**Europa Ethnica</t>
  </si>
  <si>
    <t>**Psychoanalyse im Widerspruch</t>
  </si>
  <si>
    <t>**Psychoanalytische Familientherapie</t>
  </si>
  <si>
    <t>**Psychotherapie</t>
  </si>
  <si>
    <t>**Psychotherapie im Alter</t>
  </si>
  <si>
    <t>**Jahrbuch der Psychoanalyse</t>
  </si>
  <si>
    <t>**Freie Assoziation</t>
  </si>
  <si>
    <t>**psychosozial</t>
  </si>
  <si>
    <t>indiv. Endpreis unter Berücksichtigung der Faktoren</t>
  </si>
  <si>
    <t>Faktoren
[bitte eintragen]</t>
  </si>
  <si>
    <t>Faktor Typ</t>
  </si>
  <si>
    <t>Faktor Größe</t>
  </si>
  <si>
    <t>0340-0425</t>
  </si>
  <si>
    <t>Morals &amp; Machines</t>
  </si>
  <si>
    <t>**International Journal of Physical Education</t>
  </si>
  <si>
    <t>0930-4177</t>
  </si>
  <si>
    <t>**Spektrum Mediation</t>
  </si>
  <si>
    <t>**Kursbuch</t>
  </si>
  <si>
    <t>0340-7969</t>
  </si>
  <si>
    <t>Universitätsbibliotheken</t>
  </si>
  <si>
    <t>Fachhochschulbibliotheken</t>
  </si>
  <si>
    <t>Staats-/Landesbibliotheken</t>
  </si>
  <si>
    <t>Faktor für Größe</t>
  </si>
  <si>
    <t>0031-8183</t>
  </si>
  <si>
    <t>0171-4538</t>
  </si>
  <si>
    <t>0724-2247</t>
  </si>
  <si>
    <t>2752-2237</t>
  </si>
  <si>
    <t>2752-2318</t>
  </si>
  <si>
    <t>2752-213X</t>
  </si>
  <si>
    <t>2752-177X</t>
  </si>
  <si>
    <t>1860-2177</t>
  </si>
  <si>
    <t>ZGug</t>
  </si>
  <si>
    <t>2511-8676</t>
  </si>
  <si>
    <t>0490-1606</t>
  </si>
  <si>
    <t>2196-5218</t>
  </si>
  <si>
    <t>ISSN Print</t>
  </si>
  <si>
    <t>ISSN Online</t>
  </si>
  <si>
    <t>URL</t>
  </si>
  <si>
    <t>CPE</t>
  </si>
  <si>
    <t>Culture, Practice &amp; Europeanization</t>
  </si>
  <si>
    <t>2566-7742</t>
  </si>
  <si>
    <t>https://doi.org/10.5771/2566-7742</t>
  </si>
  <si>
    <t>KAS</t>
  </si>
  <si>
    <t>KAS African Law Study Library</t>
  </si>
  <si>
    <t>Librairie Africaine d'Etudes Juridiques</t>
  </si>
  <si>
    <t>Nomos</t>
  </si>
  <si>
    <t>2363-6262</t>
  </si>
  <si>
    <t>https://doi.org/10.5771/2363-6262</t>
  </si>
  <si>
    <t>MuK</t>
  </si>
  <si>
    <t>Medien &amp; Kommunikationswissenschaft</t>
  </si>
  <si>
    <t>1615-634X</t>
  </si>
  <si>
    <t>https://doi.org/10.5771/1615-634X</t>
  </si>
  <si>
    <t>RiA</t>
  </si>
  <si>
    <t>Recht in Afrika | Law in Africa | Droit en Afrique</t>
  </si>
  <si>
    <t>Zeitschrift der Gesellschaft für afrikanisches Recht</t>
  </si>
  <si>
    <t>2363-6270</t>
  </si>
  <si>
    <t>https://doi.org/10.5771/2363-6270</t>
  </si>
  <si>
    <t>RuZ</t>
  </si>
  <si>
    <t>Recht und Zugang</t>
  </si>
  <si>
    <t>Zugang zum kulturellen Erbe und Wissenschaftskommunikation</t>
  </si>
  <si>
    <t>2699-1284</t>
  </si>
  <si>
    <t>https://doi.org/10.5771/2699-1284</t>
  </si>
  <si>
    <t>SEER</t>
  </si>
  <si>
    <t>Journal for Labour and Social Affairs in Eastern Europe, Journal of the European Trade Union Institute</t>
  </si>
  <si>
    <t>1435-2869</t>
  </si>
  <si>
    <t>https://doi.org/10.5771/1435-2869</t>
  </si>
  <si>
    <t>SC|M</t>
  </si>
  <si>
    <t>Studies in Communication | Media</t>
  </si>
  <si>
    <t>2192-4007</t>
  </si>
  <si>
    <t>https://doi.org/10.5771/2192-4007</t>
  </si>
  <si>
    <t>ZaöRV</t>
  </si>
  <si>
    <t>C.H.Beck</t>
  </si>
  <si>
    <t>0044-2348</t>
  </si>
  <si>
    <t>https://doi.org/10.17104/0044-2348</t>
  </si>
  <si>
    <t>Kürzel</t>
  </si>
  <si>
    <t>Titel</t>
  </si>
  <si>
    <t>Untertitel</t>
  </si>
  <si>
    <t>Verlag</t>
  </si>
  <si>
    <t>Jg 2023</t>
  </si>
  <si>
    <t>Zeitschrift für ausländisches öffentliches Recht und Völkerrecht</t>
  </si>
  <si>
    <t>Heidelberg Journal of International Law</t>
  </si>
  <si>
    <t>VRÜ | WCL</t>
  </si>
  <si>
    <t>World Comparative Law</t>
  </si>
  <si>
    <t>Ausgaben 
/ Jahr</t>
  </si>
  <si>
    <t>0506-7286</t>
  </si>
  <si>
    <t>https://doi.org/10.5771/0506-7286</t>
  </si>
  <si>
    <t>Online-
Archive ab</t>
  </si>
  <si>
    <t>Verfassung und Recht in Übersee</t>
  </si>
  <si>
    <t>&gt; 20.000 FTE</t>
  </si>
  <si>
    <t xml:space="preserve"> 3.000 FTE</t>
  </si>
  <si>
    <t xml:space="preserve"> 20.000 FTE</t>
  </si>
  <si>
    <t>10.000 FTE</t>
  </si>
  <si>
    <t>Nomos und Partner: Zeitschriftenpakete 2024</t>
  </si>
  <si>
    <t>Psychologie/Psychotherapie 2024</t>
  </si>
  <si>
    <t>Medien-/Kommunikationswissenschaft 2024</t>
  </si>
  <si>
    <t>Sportwissenschaft 2024</t>
  </si>
  <si>
    <t>Philosophie 2024</t>
  </si>
  <si>
    <t>Geschichte 2024</t>
  </si>
  <si>
    <t>Europapolitik 2024</t>
  </si>
  <si>
    <t>Politikwissenschaft/Soziologie 2024</t>
  </si>
  <si>
    <t>Mediation 2024</t>
  </si>
  <si>
    <t>Sozialwirtschaft/Soziale Arbeit 2024</t>
  </si>
  <si>
    <t>Wirtschaft 2024</t>
  </si>
  <si>
    <t>Geistes- und Sozialwissenschaften 2024</t>
  </si>
  <si>
    <t>Rechtswissenschaften 2024</t>
  </si>
  <si>
    <t>Zeitschriften Gesamt 2024</t>
  </si>
  <si>
    <t xml:space="preserve">                                         **Recht &amp; Psychiatrie</t>
  </si>
  <si>
    <t>**Sozialpsychiatrische Informationen</t>
  </si>
  <si>
    <t>**Psychosoziale Umschau</t>
  </si>
  <si>
    <t>ZsF - Zeitschrift für sportpädagogische Forschung</t>
  </si>
  <si>
    <t>**Trauma - Kultur - Gesellschaft</t>
  </si>
  <si>
    <t xml:space="preserve">**Gruppenanalyse </t>
  </si>
  <si>
    <t xml:space="preserve">**Feedback </t>
  </si>
  <si>
    <t>Philosophisches Jahrbuch</t>
  </si>
  <si>
    <t>**Allgemeine Zeitschrift für Philosophie (AZP)</t>
  </si>
  <si>
    <t>WestEnd - Neue Zeitschrift für Sozialforschung</t>
  </si>
  <si>
    <t>SozA - Soziale Arbeit</t>
  </si>
  <si>
    <t>SMR - Journal of Service Management Research</t>
  </si>
  <si>
    <t>ECCL - European Company Case Law</t>
  </si>
  <si>
    <t>Paketausgangspreise 2024</t>
  </si>
  <si>
    <t xml:space="preserve">**NEU: Notfallvorsorge </t>
  </si>
  <si>
    <t xml:space="preserve">**NEU: ZUKUNFTS-HANDBUCH Kindertageseinrichtungen </t>
  </si>
  <si>
    <t>2941-0355</t>
  </si>
  <si>
    <t>2941-0371</t>
  </si>
  <si>
    <t xml:space="preserve">**NEU: UmweltBriefe </t>
  </si>
  <si>
    <t>2941-0363</t>
  </si>
  <si>
    <t>JEIH</t>
  </si>
  <si>
    <t>0721-2402</t>
  </si>
  <si>
    <t xml:space="preserve">NEU: ZRW </t>
  </si>
  <si>
    <t xml:space="preserve">NEU: Industrielle Beziehungen </t>
  </si>
  <si>
    <t>0943-2779</t>
  </si>
  <si>
    <t>NEU: Theaterwissenschaft 2024</t>
  </si>
  <si>
    <t>**Theater heute</t>
  </si>
  <si>
    <t>**Opernwelt</t>
  </si>
  <si>
    <t>**tanz</t>
  </si>
  <si>
    <t>**Bühnentechnsiche Rundschau</t>
  </si>
  <si>
    <t>**Behindertenpädagogik</t>
  </si>
  <si>
    <t>0040-5507</t>
  </si>
  <si>
    <t>0030-3690</t>
  </si>
  <si>
    <t>1869-7720</t>
  </si>
  <si>
    <t>0007-3091</t>
  </si>
  <si>
    <r>
      <t xml:space="preserve">Academia
Edition Rainer Hampp
Ergon
facultas
frommann-holzboog
Kursbuch
Meyer &amp; Meyer Verlag
Nomos
Psychiatrie Verlag
Psychosozial-Verlag
</t>
    </r>
    <r>
      <rPr>
        <b/>
        <sz val="11"/>
        <color rgb="FFFF0000"/>
        <rFont val="Calibri"/>
        <family val="2"/>
      </rPr>
      <t>Theaterverlag</t>
    </r>
    <r>
      <rPr>
        <sz val="11"/>
        <rFont val="Calibri"/>
        <family val="2"/>
      </rPr>
      <t xml:space="preserve">
Velbrück Wissenschaft
Verlag Karl Alber
</t>
    </r>
    <r>
      <rPr>
        <b/>
        <sz val="11"/>
        <color rgb="FFFF0000"/>
        <rFont val="Calibri"/>
        <family val="2"/>
      </rPr>
      <t>WALHALLA</t>
    </r>
  </si>
  <si>
    <t>Das Abo verlängert sich automatisch um ein Folgejahr, sofern nicht bis Ende September des dann laufenden Jahres für das Folgejahr gekündigt wurde.</t>
  </si>
  <si>
    <t>Auf Wunsch kann je ein gedrucktes Exemplar pro Zeitschrift ohne Aufpreis aber zzgl. Vertriebskosten bestellt werden. Ausgenommen sind mit ** gekennzeichnete Zeitschriften der Partnerverlage, die direkt beim Partnerverlag zum regulären Printpreis bestellt werden können.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</si>
</sst>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0\ %"/>
    <numFmt numFmtId="165" formatCode="#,##0.00&quot; €&quot;;[Red]\-#,##0.00&quot; €&quot;"/>
    <numFmt numFmtId="166" formatCode="0.00\ %"/>
    <numFmt numFmtId="167" formatCode="_-* #,##0.00\ [$€-407]_-;\-* #,##0.00\ [$€-407]_-;_-* &quot;-&quot;??\ [$€-407]_-;_-@_-"/>
    <numFmt numFmtId="168" formatCode="#,##0.0_ ;\-#,##0.0\ "/>
    <numFmt numFmtId="169" formatCode="_-* #,##0.00\ [$€-1]_-;\-* #,##0.00\ [$€-1]_-;_-* &quot;-&quot;??\ [$€-1]_-"/>
  </numFmts>
  <fonts count="2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/>
      <sz val="10"/>
      <name val="Calibri"/>
      <family val="2"/>
    </font>
    <font>
      <b/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0"/>
      <name val="Calibri"/>
      <family val="2"/>
    </font>
    <font>
      <sz val="16"/>
      <color theme="0"/>
      <name val="Calibri"/>
      <family val="2"/>
    </font>
    <font>
      <b/>
      <i/>
      <sz val="10"/>
      <color rgb="FF000000"/>
      <name val="Calibri"/>
      <family val="2"/>
    </font>
    <font>
      <b/>
      <i/>
      <sz val="10"/>
      <name val="Calibri"/>
      <family val="2"/>
    </font>
    <font>
      <b/>
      <i/>
      <sz val="11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0000"/>
      <name val="Calibri"/>
      <family val="2"/>
    </font>
    <font>
      <b/>
      <i/>
      <sz val="10"/>
      <color rgb="FFFF0000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EEBF7"/>
        <bgColor rgb="FFDBEEF4"/>
      </patternFill>
    </fill>
    <fill>
      <patternFill patternType="solid">
        <fgColor theme="9" tint="0.39997558519241921"/>
        <bgColor rgb="FFF2DCDB"/>
      </patternFill>
    </fill>
    <fill>
      <patternFill patternType="solid">
        <fgColor theme="4" tint="-0.249977111117893"/>
        <bgColor rgb="FF93CDDD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rgb="FFDBEEF4"/>
      </patternFill>
    </fill>
    <fill>
      <patternFill patternType="solid">
        <fgColor theme="8" tint="0.39997558519241921"/>
        <bgColor rgb="FFFF99CC"/>
      </patternFill>
    </fill>
    <fill>
      <patternFill patternType="solid">
        <fgColor theme="8" tint="0.79998168889431442"/>
        <bgColor rgb="FFF2DCDB"/>
      </patternFill>
    </fill>
    <fill>
      <patternFill patternType="solid">
        <fgColor theme="7" tint="0.59999389629810485"/>
        <bgColor rgb="FF9DC3E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rgb="FFDBEEF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5" fillId="0" borderId="0" applyBorder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1">
    <xf numFmtId="0" fontId="0" fillId="0" borderId="0" xfId="0"/>
    <xf numFmtId="166" fontId="0" fillId="0" borderId="0" xfId="0" applyNumberFormat="1"/>
    <xf numFmtId="167" fontId="0" fillId="0" borderId="0" xfId="0" applyNumberFormat="1"/>
    <xf numFmtId="0" fontId="4" fillId="2" borderId="9" xfId="0" applyFont="1" applyFill="1" applyBorder="1" applyAlignment="1">
      <alignment horizontal="right"/>
    </xf>
    <xf numFmtId="165" fontId="4" fillId="2" borderId="10" xfId="0" applyNumberFormat="1" applyFont="1" applyFill="1" applyBorder="1"/>
    <xf numFmtId="0" fontId="6" fillId="2" borderId="9" xfId="0" applyFont="1" applyFill="1" applyBorder="1" applyAlignment="1">
      <alignment horizontal="right"/>
    </xf>
    <xf numFmtId="0" fontId="7" fillId="3" borderId="16" xfId="0" applyFont="1" applyFill="1" applyBorder="1" applyAlignment="1">
      <alignment horizontal="right"/>
    </xf>
    <xf numFmtId="165" fontId="7" fillId="3" borderId="23" xfId="0" applyNumberFormat="1" applyFont="1" applyFill="1" applyBorder="1"/>
    <xf numFmtId="164" fontId="7" fillId="3" borderId="23" xfId="0" applyNumberFormat="1" applyFont="1" applyFill="1" applyBorder="1"/>
    <xf numFmtId="165" fontId="7" fillId="3" borderId="17" xfId="0" applyNumberFormat="1" applyFont="1" applyFill="1" applyBorder="1"/>
    <xf numFmtId="0" fontId="9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8" fillId="2" borderId="6" xfId="0" applyFont="1" applyFill="1" applyBorder="1" applyAlignment="1">
      <alignment horizontal="right"/>
    </xf>
    <xf numFmtId="164" fontId="8" fillId="2" borderId="5" xfId="0" applyNumberFormat="1" applyFont="1" applyFill="1" applyBorder="1"/>
    <xf numFmtId="164" fontId="8" fillId="2" borderId="6" xfId="0" applyNumberFormat="1" applyFont="1" applyFill="1" applyBorder="1"/>
    <xf numFmtId="164" fontId="8" fillId="2" borderId="12" xfId="0" applyNumberFormat="1" applyFont="1" applyFill="1" applyBorder="1"/>
    <xf numFmtId="165" fontId="4" fillId="2" borderId="13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15" fillId="3" borderId="14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8" fillId="6" borderId="24" xfId="0" applyFont="1" applyFill="1" applyBorder="1" applyAlignment="1">
      <alignment horizontal="right"/>
    </xf>
    <xf numFmtId="165" fontId="8" fillId="6" borderId="25" xfId="0" applyNumberFormat="1" applyFont="1" applyFill="1" applyBorder="1"/>
    <xf numFmtId="164" fontId="8" fillId="6" borderId="25" xfId="0" applyNumberFormat="1" applyFont="1" applyFill="1" applyBorder="1"/>
    <xf numFmtId="165" fontId="4" fillId="6" borderId="26" xfId="0" applyNumberFormat="1" applyFont="1" applyFill="1" applyBorder="1"/>
    <xf numFmtId="0" fontId="13" fillId="6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 horizontal="left"/>
    </xf>
    <xf numFmtId="0" fontId="7" fillId="7" borderId="24" xfId="0" applyFont="1" applyFill="1" applyBorder="1" applyAlignment="1">
      <alignment horizontal="right"/>
    </xf>
    <xf numFmtId="165" fontId="7" fillId="7" borderId="25" xfId="0" applyNumberFormat="1" applyFont="1" applyFill="1" applyBorder="1"/>
    <xf numFmtId="164" fontId="7" fillId="7" borderId="25" xfId="0" applyNumberFormat="1" applyFont="1" applyFill="1" applyBorder="1"/>
    <xf numFmtId="165" fontId="7" fillId="7" borderId="26" xfId="0" applyNumberFormat="1" applyFont="1" applyFill="1" applyBorder="1"/>
    <xf numFmtId="0" fontId="6" fillId="8" borderId="9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165" fontId="8" fillId="8" borderId="5" xfId="0" applyNumberFormat="1" applyFont="1" applyFill="1" applyBorder="1"/>
    <xf numFmtId="164" fontId="8" fillId="8" borderId="5" xfId="0" applyNumberFormat="1" applyFont="1" applyFill="1" applyBorder="1"/>
    <xf numFmtId="165" fontId="4" fillId="8" borderId="10" xfId="0" applyNumberFormat="1" applyFont="1" applyFill="1" applyBorder="1"/>
    <xf numFmtId="0" fontId="4" fillId="8" borderId="9" xfId="0" applyFont="1" applyFill="1" applyBorder="1" applyAlignment="1">
      <alignment horizontal="right"/>
    </xf>
    <xf numFmtId="0" fontId="15" fillId="9" borderId="14" xfId="0" applyFont="1" applyFill="1" applyBorder="1" applyAlignment="1">
      <alignment horizontal="left"/>
    </xf>
    <xf numFmtId="0" fontId="7" fillId="9" borderId="16" xfId="0" applyFont="1" applyFill="1" applyBorder="1" applyAlignment="1">
      <alignment horizontal="right"/>
    </xf>
    <xf numFmtId="165" fontId="7" fillId="9" borderId="23" xfId="0" applyNumberFormat="1" applyFont="1" applyFill="1" applyBorder="1"/>
    <xf numFmtId="164" fontId="7" fillId="10" borderId="23" xfId="1" applyFont="1" applyFill="1" applyBorder="1"/>
    <xf numFmtId="164" fontId="7" fillId="9" borderId="23" xfId="0" applyNumberFormat="1" applyFont="1" applyFill="1" applyBorder="1"/>
    <xf numFmtId="165" fontId="7" fillId="9" borderId="17" xfId="0" applyNumberFormat="1" applyFont="1" applyFill="1" applyBorder="1"/>
    <xf numFmtId="0" fontId="0" fillId="0" borderId="0" xfId="0" applyAlignment="1">
      <alignment vertical="top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top" wrapText="1"/>
    </xf>
    <xf numFmtId="3" fontId="17" fillId="0" borderId="31" xfId="0" applyNumberFormat="1" applyFont="1" applyBorder="1" applyAlignment="1">
      <alignment horizontal="center"/>
    </xf>
    <xf numFmtId="165" fontId="17" fillId="0" borderId="27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right"/>
    </xf>
    <xf numFmtId="165" fontId="6" fillId="12" borderId="5" xfId="0" applyNumberFormat="1" applyFont="1" applyFill="1" applyBorder="1"/>
    <xf numFmtId="0" fontId="6" fillId="12" borderId="11" xfId="0" applyFont="1" applyFill="1" applyBorder="1" applyAlignment="1">
      <alignment horizontal="right"/>
    </xf>
    <xf numFmtId="165" fontId="6" fillId="12" borderId="12" xfId="0" applyNumberFormat="1" applyFont="1" applyFill="1" applyBorder="1"/>
    <xf numFmtId="0" fontId="6" fillId="6" borderId="24" xfId="0" applyFont="1" applyFill="1" applyBorder="1" applyAlignment="1">
      <alignment horizontal="right"/>
    </xf>
    <xf numFmtId="165" fontId="6" fillId="6" borderId="25" xfId="0" applyNumberFormat="1" applyFont="1" applyFill="1" applyBorder="1"/>
    <xf numFmtId="165" fontId="6" fillId="2" borderId="5" xfId="0" applyNumberFormat="1" applyFont="1" applyFill="1" applyBorder="1"/>
    <xf numFmtId="0" fontId="6" fillId="2" borderId="11" xfId="0" applyFont="1" applyFill="1" applyBorder="1" applyAlignment="1">
      <alignment horizontal="right"/>
    </xf>
    <xf numFmtId="165" fontId="6" fillId="2" borderId="12" xfId="0" applyNumberFormat="1" applyFont="1" applyFill="1" applyBorder="1"/>
    <xf numFmtId="0" fontId="6" fillId="12" borderId="6" xfId="0" applyFont="1" applyFill="1" applyBorder="1" applyAlignment="1">
      <alignment horizontal="right"/>
    </xf>
    <xf numFmtId="0" fontId="16" fillId="0" borderId="0" xfId="0" applyFont="1"/>
    <xf numFmtId="3" fontId="8" fillId="0" borderId="28" xfId="0" applyNumberFormat="1" applyFont="1" applyBorder="1" applyAlignment="1">
      <alignment horizontal="right"/>
    </xf>
    <xf numFmtId="168" fontId="8" fillId="0" borderId="29" xfId="6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168" fontId="8" fillId="0" borderId="27" xfId="6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8" xfId="0" applyNumberFormat="1" applyFont="1" applyBorder="1" applyAlignment="1">
      <alignment horizontal="right"/>
    </xf>
    <xf numFmtId="165" fontId="6" fillId="8" borderId="5" xfId="0" applyNumberFormat="1" applyFont="1" applyFill="1" applyBorder="1"/>
    <xf numFmtId="0" fontId="17" fillId="0" borderId="0" xfId="0" applyFont="1"/>
    <xf numFmtId="0" fontId="1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5" fontId="7" fillId="0" borderId="0" xfId="0" applyNumberFormat="1" applyFont="1"/>
    <xf numFmtId="165" fontId="4" fillId="0" borderId="0" xfId="0" applyNumberFormat="1" applyFont="1"/>
    <xf numFmtId="0" fontId="18" fillId="13" borderId="30" xfId="0" applyFont="1" applyFill="1" applyBorder="1" applyAlignment="1">
      <alignment horizontal="center" vertical="top" wrapText="1"/>
    </xf>
    <xf numFmtId="44" fontId="7" fillId="13" borderId="30" xfId="0" applyNumberFormat="1" applyFont="1" applyFill="1" applyBorder="1" applyAlignment="1">
      <alignment horizontal="center" wrapText="1"/>
    </xf>
    <xf numFmtId="0" fontId="0" fillId="14" borderId="33" xfId="0" applyFill="1" applyBorder="1" applyAlignment="1">
      <alignment horizontal="center"/>
    </xf>
    <xf numFmtId="0" fontId="7" fillId="13" borderId="34" xfId="0" applyFont="1" applyFill="1" applyBorder="1" applyAlignment="1">
      <alignment horizontal="center"/>
    </xf>
    <xf numFmtId="0" fontId="0" fillId="14" borderId="33" xfId="0" applyFill="1" applyBorder="1"/>
    <xf numFmtId="165" fontId="7" fillId="3" borderId="30" xfId="0" applyNumberFormat="1" applyFont="1" applyFill="1" applyBorder="1"/>
    <xf numFmtId="165" fontId="7" fillId="7" borderId="33" xfId="0" applyNumberFormat="1" applyFont="1" applyFill="1" applyBorder="1"/>
    <xf numFmtId="165" fontId="7" fillId="9" borderId="30" xfId="0" applyNumberFormat="1" applyFont="1" applyFill="1" applyBorder="1"/>
    <xf numFmtId="0" fontId="7" fillId="0" borderId="0" xfId="0" applyFont="1"/>
    <xf numFmtId="165" fontId="19" fillId="8" borderId="35" xfId="0" applyNumberFormat="1" applyFont="1" applyFill="1" applyBorder="1"/>
    <xf numFmtId="165" fontId="19" fillId="6" borderId="33" xfId="0" applyNumberFormat="1" applyFont="1" applyFill="1" applyBorder="1"/>
    <xf numFmtId="165" fontId="19" fillId="2" borderId="35" xfId="0" applyNumberFormat="1" applyFont="1" applyFill="1" applyBorder="1"/>
    <xf numFmtId="165" fontId="19" fillId="2" borderId="34" xfId="0" applyNumberFormat="1" applyFont="1" applyFill="1" applyBorder="1"/>
    <xf numFmtId="0" fontId="8" fillId="0" borderId="32" xfId="6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/>
    </xf>
    <xf numFmtId="2" fontId="8" fillId="0" borderId="40" xfId="0" applyNumberFormat="1" applyFont="1" applyBorder="1"/>
    <xf numFmtId="0" fontId="16" fillId="0" borderId="0" xfId="0" applyFont="1" applyAlignment="1">
      <alignment vertical="top" wrapText="1"/>
    </xf>
    <xf numFmtId="2" fontId="8" fillId="0" borderId="0" xfId="0" applyNumberFormat="1" applyFont="1"/>
    <xf numFmtId="0" fontId="22" fillId="5" borderId="0" xfId="0" applyFont="1" applyFill="1"/>
    <xf numFmtId="0" fontId="22" fillId="5" borderId="0" xfId="0" applyFont="1" applyFill="1" applyAlignment="1">
      <alignment wrapText="1"/>
    </xf>
    <xf numFmtId="3" fontId="8" fillId="0" borderId="41" xfId="0" applyNumberFormat="1" applyFont="1" applyBorder="1" applyAlignment="1">
      <alignment horizontal="right" vertical="center"/>
    </xf>
    <xf numFmtId="0" fontId="8" fillId="0" borderId="42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9" xfId="0" applyFont="1" applyBorder="1" applyAlignment="1">
      <alignment horizontal="right" vertical="center"/>
    </xf>
    <xf numFmtId="3" fontId="8" fillId="0" borderId="43" xfId="0" applyNumberFormat="1" applyFont="1" applyBorder="1" applyAlignment="1">
      <alignment horizontal="right" vertical="center"/>
    </xf>
    <xf numFmtId="0" fontId="8" fillId="0" borderId="44" xfId="0" applyFont="1" applyBorder="1" applyAlignment="1">
      <alignment horizontal="right" vertical="center"/>
    </xf>
    <xf numFmtId="0" fontId="20" fillId="6" borderId="1" xfId="0" applyFont="1" applyFill="1" applyBorder="1" applyAlignment="1">
      <alignment horizontal="left"/>
    </xf>
    <xf numFmtId="0" fontId="20" fillId="2" borderId="9" xfId="0" applyFont="1" applyFill="1" applyBorder="1" applyAlignment="1">
      <alignment horizontal="right"/>
    </xf>
    <xf numFmtId="165" fontId="6" fillId="12" borderId="6" xfId="0" applyNumberFormat="1" applyFont="1" applyFill="1" applyBorder="1"/>
    <xf numFmtId="0" fontId="20" fillId="2" borderId="8" xfId="0" applyFont="1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8" fillId="11" borderId="14" xfId="0" applyFont="1" applyFill="1" applyBorder="1" applyAlignment="1">
      <alignment horizontal="center" vertical="top"/>
    </xf>
    <xf numFmtId="0" fontId="18" fillId="11" borderId="15" xfId="0" applyFont="1" applyFill="1" applyBorder="1" applyAlignment="1">
      <alignment horizontal="center" vertical="top"/>
    </xf>
    <xf numFmtId="0" fontId="10" fillId="5" borderId="14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 wrapText="1" shrinkToFit="1"/>
    </xf>
    <xf numFmtId="0" fontId="9" fillId="11" borderId="15" xfId="0" applyFont="1" applyFill="1" applyBorder="1" applyAlignment="1">
      <alignment horizontal="center" vertical="center" wrapText="1" shrinkToFit="1"/>
    </xf>
    <xf numFmtId="0" fontId="10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6" fillId="11" borderId="30" xfId="0" applyFont="1" applyFill="1" applyBorder="1" applyAlignment="1">
      <alignment horizontal="center" vertical="top" wrapText="1"/>
    </xf>
    <xf numFmtId="3" fontId="9" fillId="0" borderId="45" xfId="0" applyNumberFormat="1" applyFont="1" applyBorder="1" applyAlignment="1">
      <alignment horizontal="left" vertical="top" wrapText="1"/>
    </xf>
    <xf numFmtId="0" fontId="9" fillId="0" borderId="46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9" xfId="0" applyFont="1" applyBorder="1" applyAlignment="1">
      <alignment horizontal="left" vertical="top" wrapText="1"/>
    </xf>
    <xf numFmtId="0" fontId="9" fillId="0" borderId="50" xfId="0" applyFont="1" applyBorder="1" applyAlignment="1">
      <alignment horizontal="left" vertical="top" wrapText="1"/>
    </xf>
  </cellXfs>
  <cellStyles count="23">
    <cellStyle name="Euro" xfId="7" xr:uid="{F0D1FAED-B6B8-4F13-8983-ED6F4067A088}"/>
    <cellStyle name="Prozent" xfId="1" builtinId="5"/>
    <cellStyle name="Prozent 2" xfId="3" xr:uid="{ABA7F59F-44DC-4FE5-B656-01672FE4CBFA}"/>
    <cellStyle name="Prozent 2 2" xfId="9" xr:uid="{1477B513-1CBA-4BC1-B46E-E77BE83BA24B}"/>
    <cellStyle name="Prozent 2 2 2" xfId="19" xr:uid="{67735B64-0AB6-404C-980C-1136AF4EF442}"/>
    <cellStyle name="Prozent 2 3" xfId="14" xr:uid="{582B51F2-8481-410C-B875-D1007A54324A}"/>
    <cellStyle name="Standard" xfId="0" builtinId="0"/>
    <cellStyle name="Standard 2" xfId="4" xr:uid="{53A19B6C-B2D1-4E04-8845-A9C312A3F6FF}"/>
    <cellStyle name="Standard 2 2" xfId="10" xr:uid="{4D14DA62-FC78-4886-97C8-D517DFD6D7DE}"/>
    <cellStyle name="Standard 2 2 2" xfId="20" xr:uid="{A7C77B1F-7220-41FD-BB00-C247850FD6B8}"/>
    <cellStyle name="Standard 2 3" xfId="15" xr:uid="{ADE5D365-CA21-4503-AAFC-9DE97148B9A1}"/>
    <cellStyle name="Standard 3" xfId="2" xr:uid="{89A62A35-625F-4834-B313-690F1385C7A7}"/>
    <cellStyle name="Standard 3 2" xfId="8" xr:uid="{426B9E55-C1A6-4CAE-84F9-B57CB114BF1B}"/>
    <cellStyle name="Standard 3 2 2" xfId="18" xr:uid="{6A610C83-E597-46FA-AC5D-81B38E88B32E}"/>
    <cellStyle name="Standard 3 3" xfId="13" xr:uid="{6852FFF0-8D97-4DC2-B80E-EADB1A4A5A85}"/>
    <cellStyle name="Währung" xfId="6" builtinId="4"/>
    <cellStyle name="Währung 2" xfId="5" xr:uid="{752C507C-1A3F-4D4C-ACB2-98848527885F}"/>
    <cellStyle name="Währung 2 2" xfId="11" xr:uid="{0D4E22F0-C590-45F4-900B-8DC38443AAA6}"/>
    <cellStyle name="Währung 2 2 2" xfId="21" xr:uid="{0E989404-5150-485A-A01A-12AD82B8DF1F}"/>
    <cellStyle name="Währung 2 3" xfId="16" xr:uid="{D34783BA-A649-4F7A-9707-EFDA5C6E068E}"/>
    <cellStyle name="Währung 3" xfId="12" xr:uid="{8094A278-F425-42F5-9D56-288445E20F01}"/>
    <cellStyle name="Währung 3 2" xfId="22" xr:uid="{0FEA5A92-D84A-49C9-8A15-08D548AA7831}"/>
    <cellStyle name="Währung 4" xfId="17" xr:uid="{8B3E47AF-43EA-4AF3-BA15-C096FF372144}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3CDDD"/>
      <rgbColor rgb="FF993366"/>
      <rgbColor rgb="FFEBF1DE"/>
      <rgbColor rgb="FFDBEEF4"/>
      <rgbColor rgb="FF660066"/>
      <rgbColor rgb="FFD99694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C3D69B"/>
      <rgbColor rgb="FFFFFF99"/>
      <rgbColor rgb="FF9DC3E6"/>
      <rgbColor rgb="FFFF99CC"/>
      <rgbColor rgb="FFB3A2C7"/>
      <rgbColor rgb="FFFAC090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S98"/>
  <sheetViews>
    <sheetView tabSelected="1" zoomScaleNormal="100" workbookViewId="0">
      <pane ySplit="1" topLeftCell="A2" activePane="bottomLeft" state="frozen"/>
      <selection pane="bottomLeft"/>
    </sheetView>
  </sheetViews>
  <sheetFormatPr baseColWidth="10" defaultColWidth="9.265625" defaultRowHeight="14.25" x14ac:dyDescent="0.45"/>
  <cols>
    <col min="1" max="1" width="1" customWidth="1"/>
    <col min="2" max="2" width="48.86328125" customWidth="1"/>
    <col min="3" max="3" width="10.59765625" bestFit="1" customWidth="1"/>
    <col min="4" max="4" width="12.3984375" bestFit="1" customWidth="1"/>
    <col min="5" max="5" width="11.73046875" bestFit="1" customWidth="1"/>
    <col min="6" max="6" width="15.265625" bestFit="1" customWidth="1"/>
    <col min="7" max="7" width="10.86328125" customWidth="1"/>
    <col min="8" max="8" width="1.59765625" customWidth="1"/>
    <col min="9" max="9" width="18.73046875" style="82" bestFit="1" customWidth="1"/>
    <col min="10" max="10" width="1.265625" customWidth="1"/>
    <col min="11" max="11" width="12.3984375" bestFit="1" customWidth="1"/>
    <col min="12" max="12" width="1.265625" customWidth="1"/>
    <col min="13" max="13" width="23.265625" bestFit="1" customWidth="1"/>
    <col min="14" max="14" width="13.265625" customWidth="1"/>
    <col min="15" max="15" width="1.265625" customWidth="1"/>
    <col min="16" max="17" width="11.3984375"/>
    <col min="18" max="18" width="11" customWidth="1"/>
    <col min="19" max="1016" width="11.3984375"/>
    <col min="1017" max="1020" width="9.265625" customWidth="1"/>
    <col min="1021" max="1022" width="11.59765625"/>
  </cols>
  <sheetData>
    <row r="1" spans="1:19" ht="30" customHeight="1" thickBot="1" x14ac:dyDescent="0.7">
      <c r="A1" s="46"/>
      <c r="B1" s="131" t="s">
        <v>197</v>
      </c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47"/>
      <c r="P1" s="126" t="s">
        <v>2</v>
      </c>
      <c r="Q1" s="127"/>
      <c r="R1" s="128"/>
    </row>
    <row r="2" spans="1:19" ht="8.25" customHeight="1" thickBot="1" x14ac:dyDescent="0.5"/>
    <row r="3" spans="1:19" ht="46.9" customHeight="1" thickBot="1" x14ac:dyDescent="0.5">
      <c r="B3" s="134" t="s">
        <v>224</v>
      </c>
      <c r="C3" s="134"/>
      <c r="D3" s="134"/>
      <c r="E3" s="134"/>
      <c r="F3" s="134"/>
      <c r="G3" s="134"/>
      <c r="H3" s="70"/>
      <c r="I3" s="74" t="s">
        <v>113</v>
      </c>
      <c r="K3" s="75" t="s">
        <v>114</v>
      </c>
      <c r="M3" s="129" t="s">
        <v>96</v>
      </c>
      <c r="N3" s="130"/>
      <c r="P3" s="115" t="s">
        <v>246</v>
      </c>
      <c r="Q3" s="116"/>
      <c r="R3" s="117"/>
    </row>
    <row r="4" spans="1:19" ht="8.25" customHeight="1" thickBot="1" x14ac:dyDescent="0.5">
      <c r="P4" s="118"/>
      <c r="Q4" s="119"/>
      <c r="R4" s="120"/>
    </row>
    <row r="5" spans="1:19" ht="14.65" thickBot="1" x14ac:dyDescent="0.5">
      <c r="B5" s="10"/>
      <c r="C5" s="11" t="s">
        <v>16</v>
      </c>
      <c r="D5" s="12" t="s">
        <v>93</v>
      </c>
      <c r="E5" s="12" t="s">
        <v>0</v>
      </c>
      <c r="F5" s="12" t="s">
        <v>1</v>
      </c>
      <c r="G5" s="13" t="s">
        <v>3</v>
      </c>
      <c r="H5" s="71"/>
      <c r="I5" s="69" t="s">
        <v>101</v>
      </c>
      <c r="K5" s="76" t="s">
        <v>115</v>
      </c>
      <c r="M5" s="124" t="s">
        <v>102</v>
      </c>
      <c r="N5" s="125"/>
      <c r="P5" s="118"/>
      <c r="Q5" s="119"/>
      <c r="R5" s="120"/>
      <c r="S5" s="45"/>
    </row>
    <row r="6" spans="1:19" ht="14.65" thickBot="1" x14ac:dyDescent="0.5">
      <c r="B6" s="21" t="s">
        <v>210</v>
      </c>
      <c r="C6" s="6"/>
      <c r="D6" s="7">
        <f>D7+D22</f>
        <v>17523</v>
      </c>
      <c r="E6" s="8">
        <v>0.5</v>
      </c>
      <c r="F6" s="8">
        <v>0.12</v>
      </c>
      <c r="G6" s="9">
        <f>ROUND(D6*(1-E6)*(1-F6),-1)</f>
        <v>7710</v>
      </c>
      <c r="H6" s="72"/>
      <c r="I6" s="79">
        <f>SUM(G6*$K$6*$K$11)</f>
        <v>7710</v>
      </c>
      <c r="K6" s="77">
        <v>1</v>
      </c>
      <c r="M6" s="64" t="s">
        <v>124</v>
      </c>
      <c r="N6" s="65">
        <v>1</v>
      </c>
      <c r="P6" s="118"/>
      <c r="Q6" s="119"/>
      <c r="R6" s="120"/>
    </row>
    <row r="7" spans="1:19" x14ac:dyDescent="0.45">
      <c r="B7" s="28" t="s">
        <v>209</v>
      </c>
      <c r="C7" s="29"/>
      <c r="D7" s="30">
        <f>SUM(D8:D21)</f>
        <v>4526</v>
      </c>
      <c r="E7" s="31">
        <v>0.3</v>
      </c>
      <c r="F7" s="31">
        <v>0.12</v>
      </c>
      <c r="G7" s="32">
        <f>ROUND(D7*(1-E7)*(1-F7),-1)</f>
        <v>2790</v>
      </c>
      <c r="H7" s="72"/>
      <c r="I7" s="80">
        <f>SUM(G7*$K$6*$K$11)</f>
        <v>2790</v>
      </c>
      <c r="M7" s="62" t="s">
        <v>125</v>
      </c>
      <c r="N7" s="63">
        <v>1</v>
      </c>
      <c r="P7" s="118"/>
      <c r="Q7" s="119"/>
      <c r="R7" s="120"/>
    </row>
    <row r="8" spans="1:19" ht="14.65" thickBot="1" x14ac:dyDescent="0.5">
      <c r="B8" s="33" t="s">
        <v>4</v>
      </c>
      <c r="C8" s="34" t="s">
        <v>17</v>
      </c>
      <c r="D8" s="35">
        <v>214</v>
      </c>
      <c r="E8" s="36"/>
      <c r="F8" s="36"/>
      <c r="G8" s="37"/>
      <c r="H8" s="73"/>
      <c r="I8" s="83"/>
      <c r="M8" s="67" t="s">
        <v>126</v>
      </c>
      <c r="N8" s="87">
        <v>0.75</v>
      </c>
      <c r="P8" s="118"/>
      <c r="Q8" s="119"/>
      <c r="R8" s="120"/>
    </row>
    <row r="9" spans="1:19" ht="14.65" thickBot="1" x14ac:dyDescent="0.5">
      <c r="B9" s="33" t="s">
        <v>5</v>
      </c>
      <c r="C9" s="34" t="s">
        <v>18</v>
      </c>
      <c r="D9" s="68">
        <v>349</v>
      </c>
      <c r="E9" s="36"/>
      <c r="F9" s="36"/>
      <c r="G9" s="37"/>
      <c r="H9" s="73"/>
      <c r="I9" s="83"/>
      <c r="P9" s="118"/>
      <c r="Q9" s="119"/>
      <c r="R9" s="120"/>
    </row>
    <row r="10" spans="1:19" ht="14.65" thickBot="1" x14ac:dyDescent="0.5">
      <c r="B10" s="38" t="s">
        <v>6</v>
      </c>
      <c r="C10" s="34" t="s">
        <v>19</v>
      </c>
      <c r="D10" s="68">
        <v>259</v>
      </c>
      <c r="E10" s="36"/>
      <c r="F10" s="36"/>
      <c r="G10" s="37"/>
      <c r="H10" s="73"/>
      <c r="I10" s="83"/>
      <c r="K10" s="78" t="s">
        <v>116</v>
      </c>
      <c r="M10" s="124" t="s">
        <v>127</v>
      </c>
      <c r="N10" s="125"/>
      <c r="P10" s="118"/>
      <c r="Q10" s="119"/>
      <c r="R10" s="120"/>
    </row>
    <row r="11" spans="1:19" ht="14.65" thickBot="1" x14ac:dyDescent="0.5">
      <c r="B11" s="38" t="s">
        <v>7</v>
      </c>
      <c r="C11" s="34" t="s">
        <v>20</v>
      </c>
      <c r="D11" s="68">
        <v>379</v>
      </c>
      <c r="E11" s="36"/>
      <c r="F11" s="36"/>
      <c r="G11" s="37"/>
      <c r="H11" s="73"/>
      <c r="I11" s="83"/>
      <c r="K11" s="77">
        <v>1</v>
      </c>
      <c r="M11" s="49" t="s">
        <v>94</v>
      </c>
      <c r="N11" s="50" t="s">
        <v>95</v>
      </c>
      <c r="P11" s="118"/>
      <c r="Q11" s="119"/>
      <c r="R11" s="120"/>
    </row>
    <row r="12" spans="1:19" ht="15.75" customHeight="1" x14ac:dyDescent="0.45">
      <c r="B12" s="38" t="s">
        <v>8</v>
      </c>
      <c r="C12" s="34" t="s">
        <v>21</v>
      </c>
      <c r="D12" s="68">
        <v>309</v>
      </c>
      <c r="E12" s="36"/>
      <c r="F12" s="36"/>
      <c r="G12" s="37"/>
      <c r="H12" s="73"/>
      <c r="I12" s="83"/>
      <c r="M12" s="100" t="s">
        <v>194</v>
      </c>
      <c r="N12" s="101">
        <v>0.8</v>
      </c>
      <c r="P12" s="118"/>
      <c r="Q12" s="119"/>
      <c r="R12" s="120"/>
    </row>
    <row r="13" spans="1:19" x14ac:dyDescent="0.45">
      <c r="B13" s="38" t="s">
        <v>9</v>
      </c>
      <c r="C13" s="34" t="s">
        <v>22</v>
      </c>
      <c r="D13" s="68">
        <v>314</v>
      </c>
      <c r="E13" s="36"/>
      <c r="F13" s="36"/>
      <c r="G13" s="37"/>
      <c r="H13" s="73"/>
      <c r="I13" s="83"/>
      <c r="M13" s="96" t="s">
        <v>196</v>
      </c>
      <c r="N13" s="97">
        <v>0.9</v>
      </c>
      <c r="P13" s="118"/>
      <c r="Q13" s="119"/>
      <c r="R13" s="120"/>
    </row>
    <row r="14" spans="1:19" ht="14.65" thickBot="1" x14ac:dyDescent="0.5">
      <c r="B14" s="38" t="s">
        <v>10</v>
      </c>
      <c r="C14" s="34" t="s">
        <v>23</v>
      </c>
      <c r="D14" s="68">
        <v>379</v>
      </c>
      <c r="E14" s="36"/>
      <c r="F14" s="36"/>
      <c r="G14" s="37"/>
      <c r="H14" s="73"/>
      <c r="I14" s="83"/>
      <c r="M14" s="88" t="s">
        <v>195</v>
      </c>
      <c r="N14" s="98">
        <v>0.95</v>
      </c>
      <c r="P14" s="121"/>
      <c r="Q14" s="122"/>
      <c r="R14" s="123"/>
    </row>
    <row r="15" spans="1:19" ht="14.65" thickBot="1" x14ac:dyDescent="0.5">
      <c r="B15" s="38" t="s">
        <v>24</v>
      </c>
      <c r="C15" s="34" t="s">
        <v>25</v>
      </c>
      <c r="D15" s="68">
        <v>329</v>
      </c>
      <c r="E15" s="36"/>
      <c r="F15" s="36"/>
      <c r="G15" s="37"/>
      <c r="H15" s="73"/>
      <c r="I15" s="83"/>
      <c r="M15" s="89" t="s">
        <v>193</v>
      </c>
      <c r="N15" s="99">
        <v>1</v>
      </c>
      <c r="P15" s="92"/>
      <c r="Q15" s="92"/>
      <c r="R15" s="92"/>
    </row>
    <row r="16" spans="1:19" x14ac:dyDescent="0.45">
      <c r="B16" s="5" t="s">
        <v>223</v>
      </c>
      <c r="C16" s="34" t="s">
        <v>134</v>
      </c>
      <c r="D16" s="68">
        <v>249</v>
      </c>
      <c r="E16" s="36"/>
      <c r="F16" s="36"/>
      <c r="G16" s="37"/>
      <c r="H16" s="73"/>
      <c r="I16" s="83"/>
      <c r="M16" s="90"/>
      <c r="N16" s="91"/>
      <c r="P16" s="92"/>
      <c r="Q16" s="92"/>
      <c r="R16" s="92"/>
    </row>
    <row r="17" spans="2:18" x14ac:dyDescent="0.45">
      <c r="B17" s="38" t="s">
        <v>11</v>
      </c>
      <c r="C17" s="34" t="s">
        <v>26</v>
      </c>
      <c r="D17" s="68">
        <v>289</v>
      </c>
      <c r="E17" s="36"/>
      <c r="F17" s="36"/>
      <c r="G17" s="37"/>
      <c r="H17" s="73"/>
      <c r="I17" s="83"/>
      <c r="M17" s="66"/>
      <c r="N17" s="93"/>
      <c r="P17" s="92"/>
      <c r="Q17" s="92"/>
      <c r="R17" s="92"/>
    </row>
    <row r="18" spans="2:18" ht="14.65" thickBot="1" x14ac:dyDescent="0.5">
      <c r="B18" s="38" t="s">
        <v>12</v>
      </c>
      <c r="C18" s="34" t="s">
        <v>27</v>
      </c>
      <c r="D18" s="68">
        <v>429</v>
      </c>
      <c r="E18" s="36"/>
      <c r="F18" s="36"/>
      <c r="G18" s="37"/>
      <c r="H18" s="73"/>
      <c r="I18" s="83"/>
    </row>
    <row r="19" spans="2:18" ht="15" customHeight="1" x14ac:dyDescent="0.45">
      <c r="B19" s="38" t="s">
        <v>13</v>
      </c>
      <c r="C19" s="34" t="s">
        <v>28</v>
      </c>
      <c r="D19" s="68">
        <v>299</v>
      </c>
      <c r="E19" s="36"/>
      <c r="F19" s="36"/>
      <c r="G19" s="37"/>
      <c r="H19" s="73"/>
      <c r="I19" s="83"/>
      <c r="M19" s="135" t="s">
        <v>248</v>
      </c>
      <c r="N19" s="136"/>
      <c r="P19" s="106" t="s">
        <v>247</v>
      </c>
      <c r="Q19" s="107"/>
      <c r="R19" s="108"/>
    </row>
    <row r="20" spans="2:18" x14ac:dyDescent="0.45">
      <c r="B20" s="38" t="s">
        <v>14</v>
      </c>
      <c r="C20" s="34" t="s">
        <v>29</v>
      </c>
      <c r="D20" s="68">
        <v>349</v>
      </c>
      <c r="E20" s="36"/>
      <c r="F20" s="36"/>
      <c r="G20" s="37"/>
      <c r="H20" s="73"/>
      <c r="I20" s="83"/>
      <c r="M20" s="137"/>
      <c r="N20" s="138"/>
      <c r="P20" s="109"/>
      <c r="Q20" s="110"/>
      <c r="R20" s="111"/>
    </row>
    <row r="21" spans="2:18" ht="14.65" thickBot="1" x14ac:dyDescent="0.5">
      <c r="B21" s="38" t="s">
        <v>15</v>
      </c>
      <c r="C21" s="34" t="s">
        <v>30</v>
      </c>
      <c r="D21" s="68">
        <v>379</v>
      </c>
      <c r="E21" s="36"/>
      <c r="F21" s="36"/>
      <c r="G21" s="37"/>
      <c r="H21" s="73"/>
      <c r="I21" s="83"/>
      <c r="M21" s="137"/>
      <c r="N21" s="138"/>
      <c r="P21" s="109"/>
      <c r="Q21" s="110"/>
      <c r="R21" s="111"/>
    </row>
    <row r="22" spans="2:18" ht="15" customHeight="1" thickBot="1" x14ac:dyDescent="0.5">
      <c r="B22" s="39" t="s">
        <v>208</v>
      </c>
      <c r="C22" s="40"/>
      <c r="D22" s="41">
        <f>D23+D34+D43+D47+D57+D61+D65+D70+D84+D89+D93</f>
        <v>12997</v>
      </c>
      <c r="E22" s="42">
        <v>0.4</v>
      </c>
      <c r="F22" s="43">
        <v>0.12</v>
      </c>
      <c r="G22" s="44">
        <f>ROUND(D22*(1-E22)*(1-F22),-1)</f>
        <v>6860</v>
      </c>
      <c r="H22" s="72"/>
      <c r="I22" s="81">
        <f>SUM(G22*$K$6*$K$11)</f>
        <v>6860</v>
      </c>
      <c r="J22" s="1"/>
      <c r="K22" s="1"/>
      <c r="L22" s="1"/>
      <c r="M22" s="137"/>
      <c r="N22" s="138"/>
      <c r="O22" s="1"/>
      <c r="P22" s="109"/>
      <c r="Q22" s="110"/>
      <c r="R22" s="111"/>
    </row>
    <row r="23" spans="2:18" x14ac:dyDescent="0.45">
      <c r="B23" s="22" t="s">
        <v>207</v>
      </c>
      <c r="C23" s="23"/>
      <c r="D23" s="24">
        <f>SUM(D24:D33)</f>
        <v>2499</v>
      </c>
      <c r="E23" s="25">
        <v>0.25</v>
      </c>
      <c r="F23" s="25">
        <v>0.12</v>
      </c>
      <c r="G23" s="26">
        <f>(ROUND(D23*(1-E23)*(1-F23),-1))</f>
        <v>1650</v>
      </c>
      <c r="H23" s="73"/>
      <c r="I23" s="84">
        <f>SUM(G23*$K$6*$K$11)</f>
        <v>1650</v>
      </c>
      <c r="J23" s="2"/>
      <c r="K23" s="2"/>
      <c r="L23" s="2"/>
      <c r="M23" s="137"/>
      <c r="N23" s="138"/>
      <c r="O23" s="2"/>
      <c r="P23" s="109"/>
      <c r="Q23" s="110"/>
      <c r="R23" s="111"/>
    </row>
    <row r="24" spans="2:18" x14ac:dyDescent="0.45">
      <c r="B24" s="3" t="s">
        <v>31</v>
      </c>
      <c r="C24" s="14" t="s">
        <v>56</v>
      </c>
      <c r="D24" s="57">
        <v>283</v>
      </c>
      <c r="E24" s="15"/>
      <c r="F24" s="15"/>
      <c r="G24" s="4"/>
      <c r="H24" s="73"/>
      <c r="I24" s="85"/>
      <c r="J24" s="2"/>
      <c r="K24" s="2"/>
      <c r="L24" s="2"/>
      <c r="M24" s="137"/>
      <c r="N24" s="138"/>
      <c r="O24" s="2"/>
      <c r="P24" s="109"/>
      <c r="Q24" s="110"/>
      <c r="R24" s="111"/>
    </row>
    <row r="25" spans="2:18" x14ac:dyDescent="0.45">
      <c r="B25" s="103" t="s">
        <v>225</v>
      </c>
      <c r="C25" s="14" t="s">
        <v>228</v>
      </c>
      <c r="D25" s="52">
        <v>149</v>
      </c>
      <c r="E25" s="15"/>
      <c r="F25" s="15"/>
      <c r="G25" s="4"/>
      <c r="H25" s="73"/>
      <c r="I25" s="85"/>
      <c r="J25" s="2"/>
      <c r="K25" s="2"/>
      <c r="L25" s="2"/>
      <c r="M25" s="137"/>
      <c r="N25" s="138"/>
      <c r="O25" s="2"/>
      <c r="P25" s="109"/>
      <c r="Q25" s="110"/>
      <c r="R25" s="111"/>
    </row>
    <row r="26" spans="2:18" x14ac:dyDescent="0.45">
      <c r="B26" s="103" t="s">
        <v>229</v>
      </c>
      <c r="C26" s="14" t="s">
        <v>230</v>
      </c>
      <c r="D26" s="52">
        <v>319</v>
      </c>
      <c r="E26" s="15"/>
      <c r="F26" s="15"/>
      <c r="G26" s="4"/>
      <c r="H26" s="73"/>
      <c r="I26" s="85"/>
      <c r="J26" s="2"/>
      <c r="K26" s="2"/>
      <c r="L26" s="2"/>
      <c r="M26" s="137"/>
      <c r="N26" s="138"/>
      <c r="O26" s="2"/>
      <c r="P26" s="109"/>
      <c r="Q26" s="110"/>
      <c r="R26" s="111"/>
    </row>
    <row r="27" spans="2:18" ht="15" customHeight="1" x14ac:dyDescent="0.45">
      <c r="B27" s="3" t="s">
        <v>33</v>
      </c>
      <c r="C27" s="14" t="s">
        <v>57</v>
      </c>
      <c r="D27" s="57">
        <v>279</v>
      </c>
      <c r="E27" s="15"/>
      <c r="F27" s="15"/>
      <c r="G27" s="4"/>
      <c r="H27" s="73"/>
      <c r="I27" s="85"/>
      <c r="J27" s="2"/>
      <c r="K27" s="2"/>
      <c r="L27" s="2"/>
      <c r="M27" s="137"/>
      <c r="N27" s="138"/>
      <c r="O27" s="2"/>
      <c r="P27" s="109"/>
      <c r="Q27" s="110"/>
      <c r="R27" s="111"/>
    </row>
    <row r="28" spans="2:18" ht="15" customHeight="1" x14ac:dyDescent="0.45">
      <c r="B28" s="5" t="s">
        <v>222</v>
      </c>
      <c r="C28" s="14" t="s">
        <v>137</v>
      </c>
      <c r="D28" s="57">
        <v>399</v>
      </c>
      <c r="E28" s="15"/>
      <c r="F28" s="15"/>
      <c r="G28" s="4"/>
      <c r="H28" s="73"/>
      <c r="I28" s="85"/>
      <c r="J28" s="2"/>
      <c r="K28" s="2"/>
      <c r="L28" s="2"/>
      <c r="M28" s="137"/>
      <c r="N28" s="138"/>
      <c r="O28" s="2"/>
      <c r="P28" s="109"/>
      <c r="Q28" s="110"/>
      <c r="R28" s="111"/>
    </row>
    <row r="29" spans="2:18" ht="15" customHeight="1" x14ac:dyDescent="0.45">
      <c r="B29" s="103" t="s">
        <v>234</v>
      </c>
      <c r="C29" s="14" t="s">
        <v>235</v>
      </c>
      <c r="D29" s="57">
        <v>129</v>
      </c>
      <c r="E29" s="15"/>
      <c r="F29" s="15"/>
      <c r="G29" s="4"/>
      <c r="H29" s="73"/>
      <c r="I29" s="85"/>
      <c r="J29" s="2"/>
      <c r="K29" s="2"/>
      <c r="L29" s="2"/>
      <c r="M29" s="137"/>
      <c r="N29" s="138"/>
      <c r="O29" s="2"/>
      <c r="P29" s="109"/>
      <c r="Q29" s="110"/>
      <c r="R29" s="111"/>
    </row>
    <row r="30" spans="2:18" x14ac:dyDescent="0.45">
      <c r="B30" s="3" t="s">
        <v>32</v>
      </c>
      <c r="C30" s="14" t="s">
        <v>58</v>
      </c>
      <c r="D30" s="57">
        <v>239</v>
      </c>
      <c r="E30" s="15"/>
      <c r="F30" s="15"/>
      <c r="G30" s="4"/>
      <c r="H30" s="73"/>
      <c r="I30" s="85"/>
      <c r="J30" s="2"/>
      <c r="K30" s="2"/>
      <c r="L30" s="2"/>
      <c r="M30" s="137"/>
      <c r="N30" s="138"/>
      <c r="O30" s="2"/>
      <c r="P30" s="109"/>
      <c r="Q30" s="110"/>
      <c r="R30" s="111"/>
    </row>
    <row r="31" spans="2:18" ht="14.65" thickBot="1" x14ac:dyDescent="0.5">
      <c r="B31" s="5" t="s">
        <v>34</v>
      </c>
      <c r="C31" s="14" t="s">
        <v>59</v>
      </c>
      <c r="D31" s="57">
        <v>184</v>
      </c>
      <c r="E31" s="15"/>
      <c r="F31" s="15"/>
      <c r="G31" s="4"/>
      <c r="H31" s="73"/>
      <c r="I31" s="85"/>
      <c r="J31" s="2"/>
      <c r="K31" s="2"/>
      <c r="L31" s="2"/>
      <c r="M31" s="139"/>
      <c r="N31" s="140"/>
      <c r="O31" s="2"/>
      <c r="P31" s="112"/>
      <c r="Q31" s="113"/>
      <c r="R31" s="114"/>
    </row>
    <row r="32" spans="2:18" x14ac:dyDescent="0.45">
      <c r="B32" s="5" t="s">
        <v>35</v>
      </c>
      <c r="C32" s="14" t="s">
        <v>60</v>
      </c>
      <c r="D32" s="57">
        <v>179</v>
      </c>
      <c r="E32" s="15"/>
      <c r="F32" s="15"/>
      <c r="G32" s="4"/>
      <c r="H32" s="73"/>
      <c r="I32" s="85"/>
      <c r="J32" s="2"/>
      <c r="K32" s="2"/>
      <c r="L32" s="2"/>
      <c r="M32" s="2"/>
      <c r="N32" s="2"/>
      <c r="O32" s="2"/>
      <c r="P32" s="48"/>
      <c r="Q32" s="48"/>
      <c r="R32" s="48"/>
    </row>
    <row r="33" spans="2:18" ht="14.65" thickBot="1" x14ac:dyDescent="0.5">
      <c r="B33" s="19" t="s">
        <v>136</v>
      </c>
      <c r="C33" s="20" t="s">
        <v>61</v>
      </c>
      <c r="D33" s="59">
        <v>339</v>
      </c>
      <c r="E33" s="17"/>
      <c r="F33" s="17"/>
      <c r="G33" s="18"/>
      <c r="H33" s="73"/>
      <c r="I33" s="86"/>
      <c r="J33" s="2"/>
      <c r="K33" s="2"/>
      <c r="L33" s="2"/>
      <c r="M33" s="2"/>
      <c r="N33" s="2"/>
      <c r="O33" s="2"/>
      <c r="P33" s="48"/>
      <c r="Q33" s="48"/>
      <c r="R33" s="48"/>
    </row>
    <row r="34" spans="2:18" x14ac:dyDescent="0.45">
      <c r="B34" s="22" t="s">
        <v>206</v>
      </c>
      <c r="C34" s="23"/>
      <c r="D34" s="24">
        <f>SUM(D35:D42)</f>
        <v>1727</v>
      </c>
      <c r="E34" s="25">
        <v>0.25</v>
      </c>
      <c r="F34" s="25">
        <v>0.12</v>
      </c>
      <c r="G34" s="26">
        <f>(ROUND(D34*(1-E34)*(1-F34),-1))</f>
        <v>1140</v>
      </c>
      <c r="H34" s="73"/>
      <c r="I34" s="84">
        <f>SUM(G34*$K$6*$K$11)</f>
        <v>1140</v>
      </c>
      <c r="J34" s="2"/>
      <c r="K34" s="2"/>
      <c r="L34" s="2"/>
      <c r="M34" s="2"/>
      <c r="N34" s="2"/>
      <c r="O34" s="2"/>
      <c r="P34" s="48"/>
      <c r="Q34" s="48"/>
      <c r="R34" s="48"/>
    </row>
    <row r="35" spans="2:18" x14ac:dyDescent="0.45">
      <c r="B35" s="5" t="s">
        <v>36</v>
      </c>
      <c r="C35" s="14" t="s">
        <v>62</v>
      </c>
      <c r="D35" s="57">
        <v>194</v>
      </c>
      <c r="E35" s="16"/>
      <c r="F35" s="15"/>
      <c r="G35" s="4"/>
      <c r="H35" s="73"/>
      <c r="I35" s="85"/>
      <c r="J35" s="2"/>
      <c r="K35" s="2"/>
      <c r="L35" s="2"/>
      <c r="M35" s="2"/>
      <c r="N35" s="2"/>
      <c r="O35" s="2"/>
      <c r="P35" s="48"/>
      <c r="Q35" s="48"/>
      <c r="R35" s="48"/>
    </row>
    <row r="36" spans="2:18" x14ac:dyDescent="0.45">
      <c r="B36" s="5" t="s">
        <v>241</v>
      </c>
      <c r="C36" s="14" t="s">
        <v>63</v>
      </c>
      <c r="D36" s="52">
        <v>253</v>
      </c>
      <c r="E36" s="15"/>
      <c r="F36" s="15"/>
      <c r="G36" s="4"/>
      <c r="H36" s="73"/>
      <c r="I36" s="85"/>
      <c r="J36" s="2"/>
      <c r="K36" s="2"/>
      <c r="L36" s="2"/>
      <c r="M36" s="2"/>
      <c r="N36" s="2"/>
      <c r="O36" s="2"/>
      <c r="P36" s="45"/>
      <c r="Q36" s="45"/>
      <c r="R36" s="45"/>
    </row>
    <row r="37" spans="2:18" x14ac:dyDescent="0.45">
      <c r="B37" s="5" t="s">
        <v>221</v>
      </c>
      <c r="C37" s="14" t="s">
        <v>138</v>
      </c>
      <c r="D37" s="52">
        <v>180</v>
      </c>
      <c r="E37" s="15"/>
      <c r="F37" s="15"/>
      <c r="G37" s="4"/>
      <c r="H37" s="73"/>
      <c r="I37" s="85"/>
      <c r="J37" s="2"/>
      <c r="K37" s="2"/>
      <c r="L37" s="2"/>
      <c r="M37" s="2"/>
      <c r="N37" s="2"/>
      <c r="O37" s="2"/>
      <c r="P37" s="45"/>
      <c r="Q37" s="45"/>
      <c r="R37" s="45"/>
    </row>
    <row r="38" spans="2:18" x14ac:dyDescent="0.45">
      <c r="B38" s="5" t="s">
        <v>37</v>
      </c>
      <c r="C38" s="14" t="s">
        <v>64</v>
      </c>
      <c r="D38" s="57">
        <v>308</v>
      </c>
      <c r="E38" s="15"/>
      <c r="F38" s="15"/>
      <c r="G38" s="4"/>
      <c r="H38" s="73"/>
      <c r="I38" s="85"/>
      <c r="J38" s="2"/>
      <c r="K38" s="2"/>
      <c r="L38" s="2"/>
      <c r="M38" s="2"/>
      <c r="N38" s="2"/>
      <c r="O38" s="2"/>
      <c r="P38" s="45"/>
      <c r="Q38" s="45"/>
      <c r="R38" s="45"/>
    </row>
    <row r="39" spans="2:18" x14ac:dyDescent="0.45">
      <c r="B39" s="5" t="s">
        <v>38</v>
      </c>
      <c r="C39" s="14" t="s">
        <v>65</v>
      </c>
      <c r="D39" s="57">
        <v>259</v>
      </c>
      <c r="E39" s="15"/>
      <c r="F39" s="15"/>
      <c r="G39" s="4"/>
      <c r="H39" s="73"/>
      <c r="I39" s="85"/>
      <c r="J39" s="2"/>
      <c r="K39" s="2"/>
      <c r="L39" s="2"/>
      <c r="M39" s="2"/>
      <c r="N39" s="2"/>
      <c r="O39" s="2"/>
      <c r="P39" s="45"/>
      <c r="Q39" s="45"/>
      <c r="R39" s="45"/>
    </row>
    <row r="40" spans="2:18" x14ac:dyDescent="0.45">
      <c r="B40" s="5" t="s">
        <v>39</v>
      </c>
      <c r="C40" s="14" t="s">
        <v>66</v>
      </c>
      <c r="D40" s="57">
        <v>169</v>
      </c>
      <c r="E40" s="15"/>
      <c r="F40" s="15"/>
      <c r="G40" s="4"/>
      <c r="H40" s="73"/>
      <c r="I40" s="85"/>
      <c r="J40" s="2"/>
      <c r="K40" s="2"/>
      <c r="L40" s="2"/>
      <c r="M40" s="2"/>
      <c r="N40" s="2"/>
      <c r="O40" s="2"/>
      <c r="P40" s="45"/>
      <c r="Q40" s="45"/>
      <c r="R40" s="45"/>
    </row>
    <row r="41" spans="2:18" x14ac:dyDescent="0.45">
      <c r="B41" s="103" t="s">
        <v>226</v>
      </c>
      <c r="C41" s="14" t="s">
        <v>227</v>
      </c>
      <c r="D41" s="52">
        <v>185</v>
      </c>
      <c r="E41" s="15"/>
      <c r="F41" s="15"/>
      <c r="G41" s="4"/>
      <c r="H41" s="73"/>
      <c r="I41" s="85"/>
      <c r="J41" s="2"/>
      <c r="K41" s="2"/>
      <c r="L41" s="2"/>
      <c r="M41" s="2"/>
      <c r="N41" s="2"/>
      <c r="O41" s="2"/>
      <c r="P41" s="45"/>
      <c r="Q41" s="45"/>
      <c r="R41" s="45"/>
    </row>
    <row r="42" spans="2:18" ht="14.65" thickBot="1" x14ac:dyDescent="0.5">
      <c r="B42" s="19" t="s">
        <v>40</v>
      </c>
      <c r="C42" s="20" t="s">
        <v>67</v>
      </c>
      <c r="D42" s="59">
        <v>179</v>
      </c>
      <c r="E42" s="17"/>
      <c r="F42" s="17"/>
      <c r="G42" s="18"/>
      <c r="H42" s="73"/>
      <c r="I42" s="86"/>
      <c r="J42" s="2"/>
      <c r="K42" s="2"/>
      <c r="L42" s="2"/>
      <c r="M42" s="2"/>
      <c r="N42" s="2"/>
      <c r="O42" s="2"/>
    </row>
    <row r="43" spans="2:18" x14ac:dyDescent="0.45">
      <c r="B43" s="27" t="s">
        <v>205</v>
      </c>
      <c r="C43" s="23"/>
      <c r="D43" s="24">
        <f>SUM(D44:D46)</f>
        <v>825</v>
      </c>
      <c r="E43" s="25">
        <v>0.25</v>
      </c>
      <c r="F43" s="25">
        <v>0.12</v>
      </c>
      <c r="G43" s="26">
        <f>(ROUND(D43*(1-E43)*(1-F43),-1))</f>
        <v>540</v>
      </c>
      <c r="H43" s="73"/>
      <c r="I43" s="84">
        <f>SUM(G43*$K$6*$K$11)</f>
        <v>540</v>
      </c>
      <c r="J43" s="2"/>
      <c r="K43" s="2"/>
      <c r="L43" s="2"/>
      <c r="M43" s="2"/>
      <c r="N43" s="2"/>
      <c r="O43" s="2"/>
    </row>
    <row r="44" spans="2:18" x14ac:dyDescent="0.45">
      <c r="B44" s="5" t="s">
        <v>41</v>
      </c>
      <c r="C44" s="14" t="s">
        <v>82</v>
      </c>
      <c r="D44" s="57">
        <v>319</v>
      </c>
      <c r="E44" s="15"/>
      <c r="F44" s="15"/>
      <c r="G44" s="4"/>
      <c r="H44" s="73"/>
      <c r="I44" s="85"/>
      <c r="J44" s="2"/>
      <c r="K44" s="2"/>
      <c r="L44" s="2"/>
      <c r="M44" s="2"/>
      <c r="N44" s="2"/>
      <c r="O44" s="2"/>
    </row>
    <row r="45" spans="2:18" x14ac:dyDescent="0.45">
      <c r="B45" s="5" t="s">
        <v>103</v>
      </c>
      <c r="C45" s="51" t="s">
        <v>83</v>
      </c>
      <c r="D45" s="52">
        <v>253</v>
      </c>
      <c r="E45" s="15"/>
      <c r="F45" s="15"/>
      <c r="G45" s="4"/>
      <c r="H45" s="73"/>
      <c r="I45" s="85"/>
      <c r="J45" s="2"/>
      <c r="K45" s="2"/>
      <c r="L45" s="2"/>
      <c r="M45" s="2"/>
      <c r="N45" s="2"/>
      <c r="O45" s="2"/>
    </row>
    <row r="46" spans="2:18" ht="14.65" thickBot="1" x14ac:dyDescent="0.5">
      <c r="B46" s="19" t="s">
        <v>121</v>
      </c>
      <c r="C46" s="53" t="s">
        <v>100</v>
      </c>
      <c r="D46" s="54">
        <v>253</v>
      </c>
      <c r="E46" s="17"/>
      <c r="F46" s="17"/>
      <c r="G46" s="18"/>
      <c r="H46" s="73"/>
      <c r="I46" s="86"/>
      <c r="J46" s="2"/>
      <c r="K46" s="2"/>
      <c r="L46" s="2"/>
      <c r="M46" s="2"/>
      <c r="N46" s="2"/>
      <c r="O46" s="2"/>
    </row>
    <row r="47" spans="2:18" x14ac:dyDescent="0.45">
      <c r="B47" s="27" t="s">
        <v>204</v>
      </c>
      <c r="C47" s="55"/>
      <c r="D47" s="56">
        <f>SUM(D48:D56)</f>
        <v>2173</v>
      </c>
      <c r="E47" s="25">
        <v>0.25</v>
      </c>
      <c r="F47" s="25">
        <v>0.12</v>
      </c>
      <c r="G47" s="26">
        <f>(ROUND(D47*(1-E47)*(1-F47),-1))</f>
        <v>1430</v>
      </c>
      <c r="H47" s="73"/>
      <c r="I47" s="84">
        <f>SUM(G47*$K$6*$K$11)</f>
        <v>1430</v>
      </c>
      <c r="J47" s="2"/>
      <c r="K47" s="2"/>
      <c r="L47" s="2"/>
      <c r="M47" s="2"/>
      <c r="N47" s="2"/>
      <c r="O47" s="2"/>
    </row>
    <row r="48" spans="2:18" x14ac:dyDescent="0.45">
      <c r="B48" s="5" t="s">
        <v>42</v>
      </c>
      <c r="C48" s="51" t="s">
        <v>117</v>
      </c>
      <c r="D48" s="57">
        <v>379</v>
      </c>
      <c r="E48" s="15"/>
      <c r="F48" s="15"/>
      <c r="G48" s="4"/>
      <c r="H48" s="73"/>
      <c r="I48" s="85"/>
      <c r="J48" s="2"/>
      <c r="K48" s="2"/>
      <c r="L48" s="2"/>
      <c r="M48" s="2"/>
      <c r="N48" s="2"/>
      <c r="O48" s="2"/>
    </row>
    <row r="49" spans="2:15" x14ac:dyDescent="0.45">
      <c r="B49" s="5" t="s">
        <v>122</v>
      </c>
      <c r="C49" s="51" t="s">
        <v>97</v>
      </c>
      <c r="D49" s="52">
        <v>110</v>
      </c>
      <c r="E49" s="15"/>
      <c r="F49" s="15"/>
      <c r="G49" s="4"/>
      <c r="H49" s="73"/>
      <c r="I49" s="85"/>
      <c r="J49" s="2"/>
      <c r="K49" s="2"/>
      <c r="L49" s="2"/>
      <c r="M49" s="2"/>
      <c r="N49" s="2"/>
      <c r="O49" s="2"/>
    </row>
    <row r="50" spans="2:15" x14ac:dyDescent="0.45">
      <c r="B50" s="5" t="s">
        <v>220</v>
      </c>
      <c r="C50" s="51" t="s">
        <v>135</v>
      </c>
      <c r="D50" s="52">
        <v>129</v>
      </c>
      <c r="E50" s="15"/>
      <c r="F50" s="15"/>
      <c r="G50" s="4"/>
      <c r="H50" s="73"/>
      <c r="I50" s="85"/>
      <c r="J50" s="2"/>
      <c r="K50" s="2"/>
      <c r="L50" s="2"/>
      <c r="M50" s="2"/>
      <c r="N50" s="2"/>
      <c r="O50" s="2"/>
    </row>
    <row r="51" spans="2:15" x14ac:dyDescent="0.45">
      <c r="B51" s="5" t="s">
        <v>43</v>
      </c>
      <c r="C51" s="51" t="s">
        <v>84</v>
      </c>
      <c r="D51" s="57">
        <v>349</v>
      </c>
      <c r="E51" s="15"/>
      <c r="F51" s="15"/>
      <c r="G51" s="4"/>
      <c r="H51" s="73"/>
      <c r="I51" s="85"/>
      <c r="J51" s="2"/>
      <c r="K51" s="2"/>
      <c r="L51" s="2"/>
      <c r="M51" s="2"/>
      <c r="N51" s="2"/>
      <c r="O51" s="2"/>
    </row>
    <row r="52" spans="2:15" x14ac:dyDescent="0.45">
      <c r="B52" s="5" t="s">
        <v>104</v>
      </c>
      <c r="C52" s="51" t="s">
        <v>85</v>
      </c>
      <c r="D52" s="52">
        <v>160</v>
      </c>
      <c r="E52" s="15"/>
      <c r="F52" s="15"/>
      <c r="G52" s="4"/>
      <c r="H52" s="73"/>
      <c r="I52" s="85"/>
      <c r="J52" s="2"/>
      <c r="K52" s="2"/>
      <c r="L52" s="2"/>
      <c r="M52" s="2"/>
      <c r="N52" s="2"/>
      <c r="O52" s="2"/>
    </row>
    <row r="53" spans="2:15" x14ac:dyDescent="0.45">
      <c r="B53" s="5" t="s">
        <v>44</v>
      </c>
      <c r="C53" s="51" t="s">
        <v>86</v>
      </c>
      <c r="D53" s="57">
        <v>169</v>
      </c>
      <c r="E53" s="15"/>
      <c r="F53" s="15"/>
      <c r="G53" s="4"/>
      <c r="H53" s="73"/>
      <c r="I53" s="85"/>
      <c r="J53" s="2"/>
      <c r="K53" s="2"/>
      <c r="L53" s="2"/>
      <c r="M53" s="2"/>
      <c r="N53" s="2"/>
      <c r="O53" s="2"/>
    </row>
    <row r="54" spans="2:15" x14ac:dyDescent="0.45">
      <c r="B54" s="5" t="s">
        <v>45</v>
      </c>
      <c r="C54" s="51" t="s">
        <v>87</v>
      </c>
      <c r="D54" s="57">
        <v>279</v>
      </c>
      <c r="E54" s="15"/>
      <c r="F54" s="15"/>
      <c r="G54" s="4"/>
      <c r="H54" s="73"/>
      <c r="I54" s="85"/>
      <c r="J54" s="2"/>
      <c r="K54" s="2"/>
      <c r="L54" s="2"/>
      <c r="M54" s="2"/>
      <c r="N54" s="2"/>
      <c r="O54" s="2"/>
    </row>
    <row r="55" spans="2:15" x14ac:dyDescent="0.45">
      <c r="B55" s="5" t="s">
        <v>46</v>
      </c>
      <c r="C55" s="51" t="s">
        <v>88</v>
      </c>
      <c r="D55" s="57">
        <v>269</v>
      </c>
      <c r="E55" s="15"/>
      <c r="F55" s="15"/>
      <c r="G55" s="4"/>
      <c r="H55" s="73"/>
      <c r="I55" s="85"/>
      <c r="J55" s="2"/>
      <c r="K55" s="2"/>
      <c r="L55" s="2"/>
      <c r="M55" s="2"/>
      <c r="N55" s="2"/>
      <c r="O55" s="2"/>
    </row>
    <row r="56" spans="2:15" ht="14.65" thickBot="1" x14ac:dyDescent="0.5">
      <c r="B56" s="19" t="s">
        <v>47</v>
      </c>
      <c r="C56" s="58" t="s">
        <v>89</v>
      </c>
      <c r="D56" s="59">
        <v>329</v>
      </c>
      <c r="E56" s="17"/>
      <c r="F56" s="17"/>
      <c r="G56" s="18"/>
      <c r="H56" s="73"/>
      <c r="I56" s="86"/>
      <c r="J56" s="2"/>
      <c r="K56" s="2"/>
      <c r="L56" s="2"/>
      <c r="M56" s="2"/>
      <c r="N56" s="2"/>
      <c r="O56" s="2"/>
    </row>
    <row r="57" spans="2:15" x14ac:dyDescent="0.45">
      <c r="B57" s="27" t="s">
        <v>203</v>
      </c>
      <c r="C57" s="55"/>
      <c r="D57" s="56">
        <f>SUM(D58:D60)</f>
        <v>709</v>
      </c>
      <c r="E57" s="25">
        <v>0.25</v>
      </c>
      <c r="F57" s="25">
        <v>0.12</v>
      </c>
      <c r="G57" s="26">
        <f>(ROUND(D57*(1-E57)*(1-F57),-1))</f>
        <v>470</v>
      </c>
      <c r="H57" s="73"/>
      <c r="I57" s="84">
        <f>SUM(G57*$K$6*$K$11)</f>
        <v>470</v>
      </c>
      <c r="J57" s="2"/>
      <c r="K57" s="2"/>
      <c r="L57" s="2"/>
      <c r="M57" s="2"/>
      <c r="N57" s="2"/>
      <c r="O57" s="2"/>
    </row>
    <row r="58" spans="2:15" x14ac:dyDescent="0.45">
      <c r="B58" s="5" t="s">
        <v>105</v>
      </c>
      <c r="C58" s="51" t="s">
        <v>90</v>
      </c>
      <c r="D58" s="52">
        <v>211</v>
      </c>
      <c r="E58" s="15"/>
      <c r="F58" s="15"/>
      <c r="G58" s="4"/>
      <c r="H58" s="73"/>
      <c r="I58" s="85"/>
      <c r="J58" s="2"/>
      <c r="K58" s="2"/>
      <c r="L58" s="2"/>
      <c r="M58" s="2"/>
      <c r="N58" s="2"/>
      <c r="O58" s="2"/>
    </row>
    <row r="59" spans="2:15" x14ac:dyDescent="0.45">
      <c r="B59" s="5" t="s">
        <v>48</v>
      </c>
      <c r="C59" s="51" t="s">
        <v>91</v>
      </c>
      <c r="D59" s="57">
        <v>199</v>
      </c>
      <c r="E59" s="15"/>
      <c r="F59" s="15"/>
      <c r="G59" s="4"/>
      <c r="H59" s="73"/>
      <c r="I59" s="85"/>
      <c r="J59" s="2"/>
      <c r="K59" s="2"/>
      <c r="L59" s="2"/>
      <c r="M59" s="2"/>
      <c r="N59" s="2"/>
      <c r="O59" s="2"/>
    </row>
    <row r="60" spans="2:15" ht="14.65" thickBot="1" x14ac:dyDescent="0.5">
      <c r="B60" s="5" t="s">
        <v>231</v>
      </c>
      <c r="C60" s="51" t="s">
        <v>92</v>
      </c>
      <c r="D60" s="57">
        <v>299</v>
      </c>
      <c r="E60" s="15"/>
      <c r="F60" s="15"/>
      <c r="G60" s="4"/>
      <c r="H60" s="73"/>
      <c r="I60" s="86"/>
      <c r="J60" s="2"/>
      <c r="K60" s="2"/>
      <c r="L60" s="2"/>
      <c r="M60" s="2"/>
      <c r="N60" s="2"/>
      <c r="O60" s="2"/>
    </row>
    <row r="61" spans="2:15" x14ac:dyDescent="0.45">
      <c r="B61" s="27" t="s">
        <v>202</v>
      </c>
      <c r="C61" s="55"/>
      <c r="D61" s="56">
        <f>SUM(D62:D64)</f>
        <v>385</v>
      </c>
      <c r="E61" s="25">
        <v>0.25</v>
      </c>
      <c r="F61" s="25">
        <v>0.12</v>
      </c>
      <c r="G61" s="26">
        <f>(ROUND(D61*(1-E61)*(1-F61),-1))</f>
        <v>250</v>
      </c>
      <c r="H61" s="73"/>
      <c r="I61" s="84">
        <f>SUM(G61*$K$6*$K$11)</f>
        <v>250</v>
      </c>
      <c r="J61" s="2"/>
      <c r="K61" s="2"/>
      <c r="L61" s="2"/>
      <c r="M61" s="2"/>
      <c r="N61" s="2"/>
      <c r="O61" s="2"/>
    </row>
    <row r="62" spans="2:15" x14ac:dyDescent="0.45">
      <c r="B62" s="5" t="s">
        <v>49</v>
      </c>
      <c r="C62" s="51" t="s">
        <v>80</v>
      </c>
      <c r="D62" s="52">
        <v>108</v>
      </c>
      <c r="E62" s="15"/>
      <c r="F62" s="15"/>
      <c r="G62" s="4"/>
      <c r="H62" s="73"/>
      <c r="I62" s="85"/>
      <c r="J62" s="2"/>
      <c r="K62" s="2"/>
      <c r="L62" s="2"/>
      <c r="M62" s="2"/>
      <c r="N62" s="2"/>
      <c r="O62" s="2"/>
    </row>
    <row r="63" spans="2:15" x14ac:dyDescent="0.45">
      <c r="B63" s="103" t="s">
        <v>233</v>
      </c>
      <c r="C63" s="51" t="s">
        <v>232</v>
      </c>
      <c r="D63" s="57">
        <v>98</v>
      </c>
      <c r="E63" s="15"/>
      <c r="F63" s="15"/>
      <c r="G63" s="4"/>
      <c r="H63" s="73"/>
      <c r="I63" s="85"/>
      <c r="J63" s="2"/>
      <c r="K63" s="2"/>
      <c r="L63" s="2"/>
      <c r="M63" s="2"/>
      <c r="N63" s="2"/>
      <c r="O63" s="2"/>
    </row>
    <row r="64" spans="2:15" ht="14.65" thickBot="1" x14ac:dyDescent="0.5">
      <c r="B64" s="19" t="s">
        <v>50</v>
      </c>
      <c r="C64" s="58" t="s">
        <v>81</v>
      </c>
      <c r="D64" s="59">
        <v>179</v>
      </c>
      <c r="E64" s="17"/>
      <c r="F64" s="17"/>
      <c r="G64" s="18"/>
      <c r="H64" s="73"/>
      <c r="I64" s="86"/>
      <c r="J64" s="2"/>
      <c r="K64" s="2"/>
      <c r="L64" s="2"/>
      <c r="M64" s="2"/>
      <c r="N64" s="2"/>
      <c r="O64" s="2"/>
    </row>
    <row r="65" spans="2:15" x14ac:dyDescent="0.45">
      <c r="B65" s="27" t="s">
        <v>201</v>
      </c>
      <c r="C65" s="55"/>
      <c r="D65" s="56">
        <f>SUM(D66:D69)</f>
        <v>1002</v>
      </c>
      <c r="E65" s="25">
        <v>0.25</v>
      </c>
      <c r="F65" s="25">
        <v>0.12</v>
      </c>
      <c r="G65" s="26">
        <f>(ROUND(D65*(1-E65)*(1-F65),-1))</f>
        <v>660</v>
      </c>
      <c r="H65" s="73"/>
      <c r="I65" s="84">
        <f>SUM(G65*$K$6*$K$11)</f>
        <v>660</v>
      </c>
      <c r="J65" s="2"/>
      <c r="K65" s="2"/>
      <c r="L65" s="2"/>
      <c r="M65" s="2"/>
      <c r="N65" s="2"/>
      <c r="O65" s="2"/>
    </row>
    <row r="66" spans="2:15" x14ac:dyDescent="0.45">
      <c r="B66" s="5" t="s">
        <v>219</v>
      </c>
      <c r="C66" s="51" t="s">
        <v>123</v>
      </c>
      <c r="D66" s="52">
        <v>189</v>
      </c>
      <c r="E66" s="15"/>
      <c r="F66" s="15"/>
      <c r="G66" s="4"/>
      <c r="H66" s="73"/>
      <c r="I66" s="85"/>
      <c r="J66" s="2"/>
      <c r="K66" s="2"/>
      <c r="L66" s="2"/>
      <c r="M66" s="2"/>
      <c r="N66" s="2"/>
      <c r="O66" s="2"/>
    </row>
    <row r="67" spans="2:15" x14ac:dyDescent="0.45">
      <c r="B67" s="5" t="s">
        <v>51</v>
      </c>
      <c r="C67" s="51" t="s">
        <v>78</v>
      </c>
      <c r="D67" s="57">
        <v>195</v>
      </c>
      <c r="E67" s="15"/>
      <c r="F67" s="15"/>
      <c r="G67" s="4"/>
      <c r="H67" s="73"/>
      <c r="I67" s="85"/>
      <c r="J67" s="2"/>
      <c r="K67" s="2"/>
      <c r="L67" s="2"/>
      <c r="M67" s="2"/>
      <c r="N67" s="2"/>
      <c r="O67" s="2"/>
    </row>
    <row r="68" spans="2:15" x14ac:dyDescent="0.45">
      <c r="B68" s="5" t="s">
        <v>52</v>
      </c>
      <c r="C68" s="51" t="s">
        <v>79</v>
      </c>
      <c r="D68" s="57">
        <v>429</v>
      </c>
      <c r="E68" s="15"/>
      <c r="F68" s="15"/>
      <c r="G68" s="4"/>
      <c r="H68" s="73"/>
      <c r="I68" s="85"/>
      <c r="J68" s="2"/>
      <c r="K68" s="2"/>
      <c r="L68" s="2"/>
      <c r="M68" s="2"/>
      <c r="N68" s="2"/>
      <c r="O68" s="2"/>
    </row>
    <row r="69" spans="2:15" ht="14.65" thickBot="1" x14ac:dyDescent="0.5">
      <c r="B69" s="5" t="s">
        <v>218</v>
      </c>
      <c r="C69" s="51" t="s">
        <v>128</v>
      </c>
      <c r="D69" s="57">
        <v>189</v>
      </c>
      <c r="E69" s="15"/>
      <c r="F69" s="15"/>
      <c r="G69" s="4"/>
      <c r="H69" s="73"/>
      <c r="I69" s="85"/>
      <c r="J69" s="2"/>
      <c r="K69" s="2"/>
      <c r="L69" s="2"/>
      <c r="M69" s="2"/>
      <c r="N69" s="2"/>
      <c r="O69" s="2"/>
    </row>
    <row r="70" spans="2:15" x14ac:dyDescent="0.45">
      <c r="B70" s="27" t="s">
        <v>198</v>
      </c>
      <c r="C70" s="55"/>
      <c r="D70" s="56">
        <f>SUM(D71:D83)</f>
        <v>2153</v>
      </c>
      <c r="E70" s="25">
        <v>0.25</v>
      </c>
      <c r="F70" s="25">
        <v>0.12</v>
      </c>
      <c r="G70" s="26">
        <f>(ROUND(D70*(1-E70)*(1-F70),-1))</f>
        <v>1420</v>
      </c>
      <c r="H70" s="73"/>
      <c r="I70" s="84">
        <f>SUM(G70*$K$6*$K$11)</f>
        <v>1420</v>
      </c>
      <c r="J70" s="2"/>
      <c r="K70" s="2"/>
      <c r="L70" s="2"/>
      <c r="M70" s="2"/>
      <c r="N70" s="2"/>
      <c r="O70" s="2"/>
    </row>
    <row r="71" spans="2:15" x14ac:dyDescent="0.45">
      <c r="B71" s="5" t="s">
        <v>106</v>
      </c>
      <c r="C71" s="51" t="s">
        <v>71</v>
      </c>
      <c r="D71" s="52">
        <v>130</v>
      </c>
      <c r="E71" s="15"/>
      <c r="F71" s="15"/>
      <c r="G71" s="4"/>
      <c r="H71" s="73"/>
      <c r="I71" s="85"/>
      <c r="J71" s="2"/>
      <c r="K71" s="2"/>
      <c r="L71" s="2"/>
      <c r="M71" s="2"/>
      <c r="N71" s="2"/>
      <c r="O71" s="2"/>
    </row>
    <row r="72" spans="2:15" x14ac:dyDescent="0.45">
      <c r="B72" s="5" t="s">
        <v>107</v>
      </c>
      <c r="C72" s="51" t="s">
        <v>72</v>
      </c>
      <c r="D72" s="52">
        <v>130</v>
      </c>
      <c r="E72" s="15"/>
      <c r="F72" s="15"/>
      <c r="G72" s="4"/>
      <c r="H72" s="73"/>
      <c r="I72" s="85"/>
      <c r="J72" s="2"/>
      <c r="K72" s="2"/>
      <c r="L72" s="2"/>
      <c r="M72" s="2"/>
      <c r="N72" s="2"/>
      <c r="O72" s="2"/>
    </row>
    <row r="73" spans="2:15" x14ac:dyDescent="0.45">
      <c r="B73" s="5" t="s">
        <v>108</v>
      </c>
      <c r="C73" s="51" t="s">
        <v>73</v>
      </c>
      <c r="D73" s="52">
        <v>130</v>
      </c>
      <c r="E73" s="15"/>
      <c r="F73" s="15"/>
      <c r="G73" s="4"/>
      <c r="H73" s="73"/>
      <c r="I73" s="85"/>
      <c r="J73" s="2"/>
      <c r="K73" s="2"/>
      <c r="L73" s="2"/>
      <c r="M73" s="2"/>
      <c r="N73" s="2"/>
      <c r="O73" s="2"/>
    </row>
    <row r="74" spans="2:15" x14ac:dyDescent="0.45">
      <c r="B74" s="5" t="s">
        <v>109</v>
      </c>
      <c r="C74" s="51" t="s">
        <v>74</v>
      </c>
      <c r="D74" s="52">
        <v>253</v>
      </c>
      <c r="E74" s="15"/>
      <c r="F74" s="15"/>
      <c r="G74" s="4"/>
      <c r="H74" s="73"/>
      <c r="I74" s="85"/>
      <c r="J74" s="2"/>
      <c r="K74" s="2"/>
      <c r="L74" s="2"/>
      <c r="M74" s="2"/>
      <c r="N74" s="2"/>
      <c r="O74" s="2"/>
    </row>
    <row r="75" spans="2:15" x14ac:dyDescent="0.45">
      <c r="B75" s="5" t="s">
        <v>110</v>
      </c>
      <c r="C75" s="51" t="s">
        <v>75</v>
      </c>
      <c r="D75" s="52">
        <v>264</v>
      </c>
      <c r="E75" s="15"/>
      <c r="F75" s="15"/>
      <c r="G75" s="4"/>
      <c r="H75" s="73"/>
      <c r="I75" s="85"/>
      <c r="J75" s="2"/>
      <c r="K75" s="2"/>
      <c r="L75" s="2"/>
      <c r="M75" s="2"/>
      <c r="N75" s="2"/>
      <c r="O75" s="2"/>
    </row>
    <row r="76" spans="2:15" x14ac:dyDescent="0.45">
      <c r="B76" s="5" t="s">
        <v>111</v>
      </c>
      <c r="C76" s="51" t="s">
        <v>76</v>
      </c>
      <c r="D76" s="52">
        <v>130</v>
      </c>
      <c r="E76" s="15"/>
      <c r="F76" s="15"/>
      <c r="G76" s="4"/>
      <c r="H76" s="73"/>
      <c r="I76" s="85"/>
      <c r="J76" s="2"/>
      <c r="K76" s="2"/>
      <c r="L76" s="2"/>
      <c r="M76" s="2"/>
      <c r="N76" s="2"/>
      <c r="O76" s="2"/>
    </row>
    <row r="77" spans="2:15" x14ac:dyDescent="0.45">
      <c r="B77" s="5" t="s">
        <v>112</v>
      </c>
      <c r="C77" s="51" t="s">
        <v>77</v>
      </c>
      <c r="D77" s="104">
        <v>264</v>
      </c>
      <c r="E77" s="15"/>
      <c r="F77" s="15"/>
      <c r="G77" s="4"/>
      <c r="H77" s="73"/>
      <c r="I77" s="85"/>
      <c r="J77" s="2"/>
      <c r="K77" s="2"/>
      <c r="L77" s="2"/>
      <c r="M77" s="2"/>
      <c r="N77" s="2"/>
      <c r="O77" s="2"/>
    </row>
    <row r="78" spans="2:15" x14ac:dyDescent="0.45">
      <c r="B78" s="5" t="s">
        <v>217</v>
      </c>
      <c r="C78" s="51" t="s">
        <v>131</v>
      </c>
      <c r="D78" s="52">
        <v>130</v>
      </c>
      <c r="E78" s="15"/>
      <c r="F78" s="15"/>
      <c r="G78" s="4"/>
      <c r="H78" s="73"/>
      <c r="I78" s="85"/>
      <c r="J78" s="2"/>
      <c r="K78" s="2"/>
      <c r="L78" s="2"/>
      <c r="M78" s="2"/>
      <c r="N78" s="2"/>
      <c r="O78" s="2"/>
    </row>
    <row r="79" spans="2:15" x14ac:dyDescent="0.45">
      <c r="B79" s="5" t="s">
        <v>216</v>
      </c>
      <c r="C79" s="51" t="s">
        <v>132</v>
      </c>
      <c r="D79" s="52">
        <v>130</v>
      </c>
      <c r="E79" s="15"/>
      <c r="F79" s="15"/>
      <c r="G79" s="4"/>
      <c r="H79" s="73"/>
      <c r="I79" s="85"/>
      <c r="J79" s="2"/>
      <c r="K79" s="2"/>
      <c r="L79" s="2"/>
      <c r="M79" s="2"/>
      <c r="N79" s="2"/>
      <c r="O79" s="2"/>
    </row>
    <row r="80" spans="2:15" x14ac:dyDescent="0.45">
      <c r="B80" s="5" t="s">
        <v>215</v>
      </c>
      <c r="C80" s="51" t="s">
        <v>133</v>
      </c>
      <c r="D80" s="52">
        <v>253</v>
      </c>
      <c r="E80" s="15"/>
      <c r="F80" s="15"/>
      <c r="G80" s="4"/>
      <c r="H80" s="73"/>
      <c r="I80" s="85"/>
      <c r="J80" s="2"/>
      <c r="K80" s="2"/>
      <c r="L80" s="2"/>
      <c r="M80" s="2"/>
      <c r="N80" s="2"/>
      <c r="O80" s="2"/>
    </row>
    <row r="81" spans="2:15" x14ac:dyDescent="0.45">
      <c r="B81" s="5" t="s">
        <v>212</v>
      </c>
      <c r="C81" s="51" t="s">
        <v>129</v>
      </c>
      <c r="D81" s="52">
        <v>102</v>
      </c>
      <c r="E81" s="15"/>
      <c r="F81" s="15"/>
      <c r="G81" s="4"/>
      <c r="H81" s="73"/>
      <c r="I81" s="85"/>
      <c r="J81" s="2"/>
      <c r="K81" s="2"/>
      <c r="L81" s="2"/>
      <c r="M81" s="2"/>
      <c r="N81" s="2"/>
      <c r="O81" s="2"/>
    </row>
    <row r="82" spans="2:15" x14ac:dyDescent="0.45">
      <c r="B82" s="5" t="s">
        <v>211</v>
      </c>
      <c r="C82" s="51" t="s">
        <v>130</v>
      </c>
      <c r="D82" s="52">
        <v>147</v>
      </c>
      <c r="E82" s="15"/>
      <c r="F82" s="15"/>
      <c r="G82" s="4"/>
      <c r="H82" s="73"/>
      <c r="I82" s="85"/>
      <c r="J82" s="2"/>
      <c r="K82" s="2"/>
      <c r="L82" s="2"/>
      <c r="M82" s="2"/>
      <c r="N82" s="2"/>
      <c r="O82" s="2"/>
    </row>
    <row r="83" spans="2:15" ht="14.65" thickBot="1" x14ac:dyDescent="0.5">
      <c r="B83" s="19" t="s">
        <v>213</v>
      </c>
      <c r="C83" s="58" t="s">
        <v>120</v>
      </c>
      <c r="D83" s="54">
        <v>90</v>
      </c>
      <c r="E83" s="17"/>
      <c r="F83" s="17"/>
      <c r="G83" s="18"/>
      <c r="H83" s="73"/>
      <c r="I83" s="85"/>
      <c r="J83" s="2"/>
      <c r="K83" s="2"/>
      <c r="L83" s="2"/>
      <c r="M83" s="2"/>
      <c r="N83" s="2"/>
      <c r="O83" s="2"/>
    </row>
    <row r="84" spans="2:15" x14ac:dyDescent="0.45">
      <c r="B84" s="102" t="s">
        <v>236</v>
      </c>
      <c r="C84" s="55"/>
      <c r="D84" s="56">
        <f>SUM(D85:D88)</f>
        <v>600</v>
      </c>
      <c r="E84" s="25">
        <v>0.25</v>
      </c>
      <c r="F84" s="25">
        <v>0.12</v>
      </c>
      <c r="G84" s="26">
        <f>(ROUND(D84*(1-E84)*(1-F84),-1))</f>
        <v>400</v>
      </c>
      <c r="H84" s="73"/>
      <c r="I84" s="84">
        <f>SUM(G84*$K$6*$K$11)</f>
        <v>400</v>
      </c>
      <c r="J84" s="2"/>
      <c r="K84" s="2"/>
      <c r="L84" s="2"/>
      <c r="M84" s="2"/>
      <c r="N84" s="2"/>
      <c r="O84" s="2"/>
    </row>
    <row r="85" spans="2:15" x14ac:dyDescent="0.45">
      <c r="B85" s="103" t="s">
        <v>237</v>
      </c>
      <c r="C85" s="51" t="s">
        <v>242</v>
      </c>
      <c r="D85" s="52">
        <v>150</v>
      </c>
      <c r="E85" s="15"/>
      <c r="F85" s="15"/>
      <c r="G85" s="4"/>
      <c r="H85" s="73"/>
      <c r="I85" s="85"/>
      <c r="J85" s="2"/>
      <c r="K85" s="2"/>
      <c r="L85" s="2"/>
      <c r="M85" s="2"/>
      <c r="N85" s="2"/>
      <c r="O85" s="2"/>
    </row>
    <row r="86" spans="2:15" x14ac:dyDescent="0.45">
      <c r="B86" s="103" t="s">
        <v>238</v>
      </c>
      <c r="C86" s="51" t="s">
        <v>243</v>
      </c>
      <c r="D86" s="52">
        <v>150</v>
      </c>
      <c r="E86" s="15"/>
      <c r="F86" s="15"/>
      <c r="G86" s="4"/>
      <c r="H86" s="73"/>
      <c r="I86" s="85"/>
      <c r="J86" s="2"/>
      <c r="K86" s="2"/>
      <c r="L86" s="2"/>
      <c r="M86" s="2"/>
      <c r="N86" s="2"/>
      <c r="O86" s="2"/>
    </row>
    <row r="87" spans="2:15" x14ac:dyDescent="0.45">
      <c r="B87" s="103" t="s">
        <v>239</v>
      </c>
      <c r="C87" s="51" t="s">
        <v>244</v>
      </c>
      <c r="D87" s="52">
        <v>150</v>
      </c>
      <c r="E87" s="15"/>
      <c r="F87" s="15"/>
      <c r="G87" s="4"/>
      <c r="H87" s="73"/>
      <c r="I87" s="85"/>
      <c r="J87" s="2"/>
      <c r="K87" s="2"/>
      <c r="L87" s="2"/>
      <c r="M87" s="2"/>
      <c r="N87" s="2"/>
      <c r="O87" s="2"/>
    </row>
    <row r="88" spans="2:15" ht="14.65" thickBot="1" x14ac:dyDescent="0.5">
      <c r="B88" s="105" t="s">
        <v>240</v>
      </c>
      <c r="C88" s="58" t="s">
        <v>245</v>
      </c>
      <c r="D88" s="54">
        <v>150</v>
      </c>
      <c r="E88" s="17"/>
      <c r="F88" s="17"/>
      <c r="G88" s="18"/>
      <c r="H88" s="73"/>
      <c r="I88" s="86"/>
      <c r="J88" s="2"/>
      <c r="K88" s="2"/>
      <c r="L88" s="2"/>
      <c r="M88" s="2"/>
      <c r="N88" s="2"/>
      <c r="O88" s="2"/>
    </row>
    <row r="89" spans="2:15" x14ac:dyDescent="0.45">
      <c r="B89" s="27" t="s">
        <v>199</v>
      </c>
      <c r="C89" s="55"/>
      <c r="D89" s="56">
        <f>SUM(D90:D92)</f>
        <v>536</v>
      </c>
      <c r="E89" s="25">
        <v>0.25</v>
      </c>
      <c r="F89" s="25">
        <v>0.12</v>
      </c>
      <c r="G89" s="26">
        <f>(ROUND(D89*(1-E89)*(1-F89),-1))</f>
        <v>350</v>
      </c>
      <c r="H89" s="73"/>
      <c r="I89" s="84">
        <f>SUM(G89*$K$6*$K$11)</f>
        <v>350</v>
      </c>
      <c r="J89" s="2"/>
      <c r="K89" s="2"/>
      <c r="L89" s="2"/>
      <c r="M89" s="2"/>
      <c r="N89" s="2"/>
      <c r="O89" s="2"/>
    </row>
    <row r="90" spans="2:15" x14ac:dyDescent="0.45">
      <c r="B90" s="5" t="s">
        <v>53</v>
      </c>
      <c r="C90" s="51" t="s">
        <v>69</v>
      </c>
      <c r="D90" s="57">
        <v>228</v>
      </c>
      <c r="E90" s="15"/>
      <c r="F90" s="15"/>
      <c r="G90" s="4"/>
      <c r="H90" s="73"/>
      <c r="I90" s="85"/>
      <c r="J90" s="2"/>
      <c r="K90" s="2"/>
      <c r="L90" s="2"/>
      <c r="M90" s="2"/>
      <c r="N90" s="2"/>
      <c r="O90" s="2"/>
    </row>
    <row r="91" spans="2:15" x14ac:dyDescent="0.45">
      <c r="B91" s="5" t="s">
        <v>54</v>
      </c>
      <c r="C91" s="51" t="s">
        <v>70</v>
      </c>
      <c r="D91" s="57">
        <v>169</v>
      </c>
      <c r="E91" s="15"/>
      <c r="F91" s="15"/>
      <c r="G91" s="4"/>
      <c r="H91" s="73"/>
      <c r="I91" s="85"/>
      <c r="J91" s="2"/>
      <c r="K91" s="2"/>
      <c r="L91" s="2"/>
      <c r="M91" s="2"/>
      <c r="N91" s="2"/>
      <c r="O91" s="2"/>
    </row>
    <row r="92" spans="2:15" ht="14.65" thickBot="1" x14ac:dyDescent="0.5">
      <c r="B92" s="19" t="s">
        <v>118</v>
      </c>
      <c r="C92" s="58" t="s">
        <v>98</v>
      </c>
      <c r="D92" s="59">
        <v>139</v>
      </c>
      <c r="E92" s="17"/>
      <c r="F92" s="17"/>
      <c r="G92" s="18"/>
      <c r="H92" s="73"/>
      <c r="I92" s="86"/>
      <c r="J92" s="2"/>
      <c r="K92" s="2"/>
      <c r="L92" s="2"/>
      <c r="M92" s="2"/>
      <c r="N92" s="2"/>
      <c r="O92" s="2"/>
    </row>
    <row r="93" spans="2:15" x14ac:dyDescent="0.45">
      <c r="B93" s="27" t="s">
        <v>200</v>
      </c>
      <c r="C93" s="55"/>
      <c r="D93" s="56">
        <f>SUM(D94:D96)</f>
        <v>388</v>
      </c>
      <c r="E93" s="25">
        <v>0.25</v>
      </c>
      <c r="F93" s="25">
        <v>0.12</v>
      </c>
      <c r="G93" s="26">
        <f>(ROUND(D93*(1-E93)*(1-F93),-1))</f>
        <v>260</v>
      </c>
      <c r="H93" s="73"/>
      <c r="I93" s="84">
        <f>SUM(G93*$K$6*$K$11)</f>
        <v>260</v>
      </c>
      <c r="J93" s="2"/>
      <c r="K93" s="2"/>
      <c r="L93" s="2"/>
      <c r="M93" s="2"/>
      <c r="N93" s="2"/>
      <c r="O93" s="2"/>
    </row>
    <row r="94" spans="2:15" x14ac:dyDescent="0.45">
      <c r="B94" s="5" t="s">
        <v>119</v>
      </c>
      <c r="C94" s="60" t="s">
        <v>99</v>
      </c>
      <c r="D94" s="52">
        <v>150</v>
      </c>
      <c r="E94" s="15"/>
      <c r="F94" s="15"/>
      <c r="G94" s="4"/>
      <c r="H94" s="73"/>
      <c r="I94" s="85"/>
      <c r="J94" s="2"/>
      <c r="K94" s="2"/>
      <c r="L94" s="2"/>
      <c r="M94" s="2"/>
      <c r="N94" s="2"/>
      <c r="O94" s="2"/>
    </row>
    <row r="95" spans="2:15" x14ac:dyDescent="0.45">
      <c r="B95" s="5" t="s">
        <v>214</v>
      </c>
      <c r="C95" s="60" t="s">
        <v>139</v>
      </c>
      <c r="D95" s="52">
        <v>109</v>
      </c>
      <c r="E95" s="15"/>
      <c r="F95" s="15"/>
      <c r="G95" s="4"/>
      <c r="H95" s="73"/>
      <c r="I95" s="85"/>
      <c r="J95" s="2"/>
      <c r="K95" s="2"/>
      <c r="L95" s="2"/>
      <c r="M95" s="2"/>
      <c r="N95" s="2"/>
      <c r="O95" s="2"/>
    </row>
    <row r="96" spans="2:15" ht="14.65" thickBot="1" x14ac:dyDescent="0.5">
      <c r="B96" s="19" t="s">
        <v>55</v>
      </c>
      <c r="C96" s="58" t="s">
        <v>68</v>
      </c>
      <c r="D96" s="59">
        <v>129</v>
      </c>
      <c r="E96" s="17"/>
      <c r="F96" s="17"/>
      <c r="G96" s="18"/>
      <c r="H96" s="73"/>
      <c r="I96" s="86"/>
      <c r="J96" s="2"/>
      <c r="K96" s="2"/>
      <c r="L96" s="2"/>
      <c r="M96" s="2"/>
      <c r="N96" s="2"/>
      <c r="O96" s="2"/>
    </row>
    <row r="97" spans="3:17" x14ac:dyDescent="0.45">
      <c r="C97" s="61"/>
      <c r="D97" s="61"/>
      <c r="M97" s="2"/>
      <c r="N97" s="2"/>
    </row>
    <row r="98" spans="3:17" x14ac:dyDescent="0.45">
      <c r="C98" s="61"/>
      <c r="D98" s="61"/>
      <c r="Q98" s="48"/>
    </row>
  </sheetData>
  <mergeCells count="9">
    <mergeCell ref="P19:R31"/>
    <mergeCell ref="P3:R14"/>
    <mergeCell ref="M5:N5"/>
    <mergeCell ref="P1:R1"/>
    <mergeCell ref="M3:N3"/>
    <mergeCell ref="M10:N10"/>
    <mergeCell ref="B1:N1"/>
    <mergeCell ref="B3:G3"/>
    <mergeCell ref="M19:N31"/>
  </mergeCells>
  <pageMargins left="0.7" right="0.7" top="0.78749999999999998" bottom="0.78749999999999998" header="0.51180555555555496" footer="0.51180555555555496"/>
  <pageSetup paperSize="9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BAE9B-D8F0-4D91-9A32-0DF74D969A60}">
  <dimension ref="A1:J10"/>
  <sheetViews>
    <sheetView workbookViewId="0">
      <selection activeCell="B20" sqref="B20"/>
    </sheetView>
  </sheetViews>
  <sheetFormatPr baseColWidth="10" defaultRowHeight="14.25" x14ac:dyDescent="0.45"/>
  <cols>
    <col min="1" max="1" width="8.86328125" bestFit="1" customWidth="1"/>
    <col min="2" max="2" width="50.3984375" customWidth="1"/>
    <col min="3" max="3" width="44.265625" customWidth="1"/>
    <col min="4" max="4" width="9" bestFit="1" customWidth="1"/>
    <col min="5" max="5" width="9.3984375" bestFit="1" customWidth="1"/>
    <col min="6" max="6" width="9.59765625" customWidth="1"/>
    <col min="7" max="7" width="12" bestFit="1" customWidth="1"/>
    <col min="8" max="8" width="13.73046875" bestFit="1" customWidth="1"/>
    <col min="9" max="9" width="32.73046875" bestFit="1" customWidth="1"/>
    <col min="10" max="10" width="12.73046875" customWidth="1"/>
  </cols>
  <sheetData>
    <row r="1" spans="1:10" ht="36" customHeight="1" x14ac:dyDescent="0.45">
      <c r="A1" s="94" t="s">
        <v>179</v>
      </c>
      <c r="B1" s="94" t="s">
        <v>180</v>
      </c>
      <c r="C1" s="94" t="s">
        <v>181</v>
      </c>
      <c r="D1" s="94" t="s">
        <v>182</v>
      </c>
      <c r="E1" s="94" t="s">
        <v>183</v>
      </c>
      <c r="F1" s="95" t="s">
        <v>188</v>
      </c>
      <c r="G1" s="94" t="s">
        <v>140</v>
      </c>
      <c r="H1" s="94" t="s">
        <v>141</v>
      </c>
      <c r="I1" s="94" t="s">
        <v>142</v>
      </c>
      <c r="J1" s="95" t="s">
        <v>191</v>
      </c>
    </row>
    <row r="2" spans="1:10" x14ac:dyDescent="0.45">
      <c r="A2" t="s">
        <v>143</v>
      </c>
      <c r="B2" t="s">
        <v>144</v>
      </c>
      <c r="D2" t="s">
        <v>150</v>
      </c>
      <c r="E2">
        <v>8</v>
      </c>
      <c r="F2">
        <v>2</v>
      </c>
      <c r="G2" t="s">
        <v>145</v>
      </c>
      <c r="H2" t="s">
        <v>145</v>
      </c>
      <c r="I2" t="s">
        <v>146</v>
      </c>
      <c r="J2">
        <v>2016</v>
      </c>
    </row>
    <row r="3" spans="1:10" x14ac:dyDescent="0.45">
      <c r="A3" t="s">
        <v>147</v>
      </c>
      <c r="B3" t="s">
        <v>148</v>
      </c>
      <c r="C3" t="s">
        <v>149</v>
      </c>
      <c r="D3" t="s">
        <v>150</v>
      </c>
      <c r="E3">
        <v>10</v>
      </c>
      <c r="F3">
        <v>4</v>
      </c>
      <c r="G3" t="s">
        <v>151</v>
      </c>
      <c r="H3" t="s">
        <v>151</v>
      </c>
      <c r="I3" t="s">
        <v>152</v>
      </c>
      <c r="J3">
        <v>2015</v>
      </c>
    </row>
    <row r="4" spans="1:10" x14ac:dyDescent="0.45">
      <c r="A4" t="s">
        <v>153</v>
      </c>
      <c r="B4" t="s">
        <v>154</v>
      </c>
      <c r="D4" t="s">
        <v>150</v>
      </c>
      <c r="E4">
        <v>71</v>
      </c>
      <c r="F4">
        <v>4</v>
      </c>
      <c r="G4" t="s">
        <v>155</v>
      </c>
      <c r="H4" t="s">
        <v>155</v>
      </c>
      <c r="I4" t="s">
        <v>156</v>
      </c>
      <c r="J4">
        <v>2022</v>
      </c>
    </row>
    <row r="5" spans="1:10" x14ac:dyDescent="0.45">
      <c r="A5" t="s">
        <v>157</v>
      </c>
      <c r="B5" t="s">
        <v>158</v>
      </c>
      <c r="C5" t="s">
        <v>159</v>
      </c>
      <c r="D5" t="s">
        <v>150</v>
      </c>
      <c r="E5">
        <v>26</v>
      </c>
      <c r="F5">
        <v>2</v>
      </c>
      <c r="G5" t="s">
        <v>160</v>
      </c>
      <c r="H5" t="s">
        <v>160</v>
      </c>
      <c r="I5" t="s">
        <v>161</v>
      </c>
      <c r="J5">
        <v>2014</v>
      </c>
    </row>
    <row r="6" spans="1:10" x14ac:dyDescent="0.45">
      <c r="A6" t="s">
        <v>162</v>
      </c>
      <c r="B6" t="s">
        <v>163</v>
      </c>
      <c r="C6" t="s">
        <v>164</v>
      </c>
      <c r="D6" t="s">
        <v>150</v>
      </c>
      <c r="E6">
        <v>4</v>
      </c>
      <c r="F6">
        <v>2</v>
      </c>
      <c r="G6" t="s">
        <v>165</v>
      </c>
      <c r="H6" t="s">
        <v>165</v>
      </c>
      <c r="I6" t="s">
        <v>166</v>
      </c>
      <c r="J6">
        <v>2020</v>
      </c>
    </row>
    <row r="7" spans="1:10" x14ac:dyDescent="0.45">
      <c r="A7" t="s">
        <v>167</v>
      </c>
      <c r="B7" t="s">
        <v>167</v>
      </c>
      <c r="C7" t="s">
        <v>168</v>
      </c>
      <c r="D7" t="s">
        <v>150</v>
      </c>
      <c r="E7">
        <v>26</v>
      </c>
      <c r="F7">
        <v>2</v>
      </c>
      <c r="G7" t="s">
        <v>169</v>
      </c>
      <c r="H7" t="s">
        <v>169</v>
      </c>
      <c r="I7" t="s">
        <v>170</v>
      </c>
      <c r="J7">
        <v>2007</v>
      </c>
    </row>
    <row r="8" spans="1:10" x14ac:dyDescent="0.45">
      <c r="A8" t="s">
        <v>171</v>
      </c>
      <c r="B8" t="s">
        <v>172</v>
      </c>
      <c r="D8" t="s">
        <v>150</v>
      </c>
      <c r="E8">
        <v>12</v>
      </c>
      <c r="F8">
        <v>4</v>
      </c>
      <c r="G8" t="s">
        <v>173</v>
      </c>
      <c r="H8" t="s">
        <v>173</v>
      </c>
      <c r="I8" t="s">
        <v>174</v>
      </c>
      <c r="J8">
        <v>2011</v>
      </c>
    </row>
    <row r="9" spans="1:10" x14ac:dyDescent="0.45">
      <c r="A9" t="s">
        <v>186</v>
      </c>
      <c r="B9" t="s">
        <v>192</v>
      </c>
      <c r="C9" t="s">
        <v>187</v>
      </c>
      <c r="D9" t="s">
        <v>150</v>
      </c>
      <c r="E9">
        <v>56</v>
      </c>
      <c r="F9">
        <v>4</v>
      </c>
      <c r="G9" t="s">
        <v>189</v>
      </c>
      <c r="H9" t="s">
        <v>189</v>
      </c>
      <c r="I9" t="s">
        <v>190</v>
      </c>
      <c r="J9">
        <v>1968</v>
      </c>
    </row>
    <row r="10" spans="1:10" x14ac:dyDescent="0.45">
      <c r="A10" t="s">
        <v>175</v>
      </c>
      <c r="B10" t="s">
        <v>184</v>
      </c>
      <c r="C10" t="s">
        <v>185</v>
      </c>
      <c r="D10" t="s">
        <v>176</v>
      </c>
      <c r="E10">
        <v>83</v>
      </c>
      <c r="F10">
        <v>4</v>
      </c>
      <c r="G10" t="s">
        <v>177</v>
      </c>
      <c r="H10" t="s">
        <v>177</v>
      </c>
      <c r="I10" t="s">
        <v>178</v>
      </c>
      <c r="J10">
        <v>2021</v>
      </c>
    </row>
  </sheetData>
  <autoFilter ref="A1:J1" xr:uid="{D7CBAE9B-D8F0-4D91-9A32-0DF74D969A6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Zeitschriftenpakete 2024</vt:lpstr>
      <vt:lpstr>Zeitschriften 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Rux, Johannes</dc:creator>
  <dc:description/>
  <cp:lastModifiedBy>Buchmann Michael</cp:lastModifiedBy>
  <cp:revision>1</cp:revision>
  <cp:lastPrinted>2019-09-05T12:44:22Z</cp:lastPrinted>
  <dcterms:created xsi:type="dcterms:W3CDTF">2019-06-16T00:48:10Z</dcterms:created>
  <dcterms:modified xsi:type="dcterms:W3CDTF">2023-10-10T08:13:44Z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